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liscty-my.sharepoint.com/personal/cheryl_chambers_co_ellis_tx_us/Documents/Documents/Monthly Treasurers Report/2024/"/>
    </mc:Choice>
  </mc:AlternateContent>
  <xr:revisionPtr revIDLastSave="194" documentId="8_{CD8DC6C3-1EC6-4C02-9C4A-3ECF93CAF7BC}" xr6:coauthVersionLast="47" xr6:coauthVersionMax="47" xr10:uidLastSave="{534DE9FE-F313-4C83-A7F0-7B2F9CEC9C92}"/>
  <bookViews>
    <workbookView xWindow="-120" yWindow="-120" windowWidth="29040" windowHeight="15840" xr2:uid="{00000000-000D-0000-FFFF-FFFF00000000}"/>
  </bookViews>
  <sheets>
    <sheet name="APRIL 2023" sheetId="4" r:id="rId1"/>
    <sheet name="Sheet2" sheetId="2" r:id="rId2"/>
    <sheet name="Sheet3" sheetId="3" r:id="rId3"/>
  </sheets>
  <definedNames>
    <definedName name="_xlnm.Print_Area" localSheetId="0">'APRIL 2023'!$A$1:$N$84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8" i="4" l="1"/>
  <c r="K14" i="4"/>
  <c r="K15" i="4"/>
  <c r="E16" i="4"/>
  <c r="K17" i="4"/>
  <c r="K18" i="4"/>
  <c r="K24" i="4"/>
  <c r="E24" i="4"/>
  <c r="L74" i="4" l="1"/>
  <c r="N74" i="4" s="1"/>
  <c r="L75" i="4"/>
  <c r="N75" i="4" s="1"/>
  <c r="L76" i="4"/>
  <c r="N76" i="4" s="1"/>
  <c r="D84" i="4" l="1"/>
  <c r="L44" i="4"/>
  <c r="N44" i="4" s="1"/>
  <c r="M84" i="4"/>
  <c r="K84" i="4"/>
  <c r="J84" i="4"/>
  <c r="I84" i="4"/>
  <c r="H84" i="4"/>
  <c r="G84" i="4"/>
  <c r="F84" i="4"/>
  <c r="E84" i="4"/>
  <c r="C84" i="4"/>
  <c r="L83" i="4"/>
  <c r="N83" i="4" s="1"/>
  <c r="L82" i="4"/>
  <c r="N82" i="4" s="1"/>
  <c r="L81" i="4"/>
  <c r="N81" i="4" s="1"/>
  <c r="L80" i="4"/>
  <c r="N80" i="4" s="1"/>
  <c r="L79" i="4"/>
  <c r="N79" i="4" s="1"/>
  <c r="L78" i="4"/>
  <c r="N78" i="4" s="1"/>
  <c r="L77" i="4"/>
  <c r="N77" i="4" s="1"/>
  <c r="L73" i="4"/>
  <c r="N73" i="4" s="1"/>
  <c r="L72" i="4"/>
  <c r="N72" i="4" s="1"/>
  <c r="L71" i="4"/>
  <c r="N71" i="4" s="1"/>
  <c r="L70" i="4"/>
  <c r="N70" i="4" s="1"/>
  <c r="L69" i="4"/>
  <c r="N69" i="4" s="1"/>
  <c r="L68" i="4"/>
  <c r="N68" i="4" s="1"/>
  <c r="L67" i="4"/>
  <c r="N67" i="4" s="1"/>
  <c r="L66" i="4"/>
  <c r="N66" i="4" s="1"/>
  <c r="L65" i="4"/>
  <c r="N65" i="4" s="1"/>
  <c r="L64" i="4"/>
  <c r="N64" i="4" s="1"/>
  <c r="L63" i="4"/>
  <c r="N63" i="4" s="1"/>
  <c r="L62" i="4"/>
  <c r="N62" i="4" s="1"/>
  <c r="L61" i="4"/>
  <c r="N61" i="4" s="1"/>
  <c r="L60" i="4"/>
  <c r="N60" i="4" s="1"/>
  <c r="L59" i="4"/>
  <c r="N59" i="4" s="1"/>
  <c r="L58" i="4"/>
  <c r="N58" i="4" s="1"/>
  <c r="L57" i="4"/>
  <c r="N57" i="4" s="1"/>
  <c r="L56" i="4"/>
  <c r="N56" i="4" s="1"/>
  <c r="L55" i="4"/>
  <c r="N55" i="4" s="1"/>
  <c r="L54" i="4"/>
  <c r="N54" i="4" s="1"/>
  <c r="L53" i="4"/>
  <c r="N53" i="4" s="1"/>
  <c r="L52" i="4"/>
  <c r="N52" i="4" s="1"/>
  <c r="L51" i="4"/>
  <c r="N51" i="4" s="1"/>
  <c r="L50" i="4"/>
  <c r="N50" i="4" s="1"/>
  <c r="L49" i="4"/>
  <c r="N49" i="4" s="1"/>
  <c r="L48" i="4"/>
  <c r="N48" i="4" s="1"/>
  <c r="L47" i="4"/>
  <c r="N47" i="4" s="1"/>
  <c r="L46" i="4"/>
  <c r="N46" i="4" s="1"/>
  <c r="L45" i="4"/>
  <c r="N45" i="4" s="1"/>
  <c r="L43" i="4"/>
  <c r="N43" i="4" s="1"/>
  <c r="L42" i="4"/>
  <c r="N42" i="4" s="1"/>
  <c r="L41" i="4"/>
  <c r="N41" i="4" s="1"/>
  <c r="L40" i="4"/>
  <c r="N40" i="4" s="1"/>
  <c r="L39" i="4"/>
  <c r="N39" i="4" s="1"/>
  <c r="L38" i="4"/>
  <c r="N38" i="4" s="1"/>
  <c r="L37" i="4"/>
  <c r="N37" i="4" s="1"/>
  <c r="L36" i="4"/>
  <c r="N36" i="4" s="1"/>
  <c r="L35" i="4"/>
  <c r="N35" i="4" s="1"/>
  <c r="L34" i="4"/>
  <c r="N34" i="4" s="1"/>
  <c r="L33" i="4"/>
  <c r="N33" i="4" s="1"/>
  <c r="L32" i="4"/>
  <c r="N32" i="4" s="1"/>
  <c r="L31" i="4"/>
  <c r="N31" i="4" s="1"/>
  <c r="L30" i="4"/>
  <c r="N30" i="4" s="1"/>
  <c r="L29" i="4"/>
  <c r="N29" i="4" s="1"/>
  <c r="L28" i="4"/>
  <c r="N28" i="4" s="1"/>
  <c r="L27" i="4"/>
  <c r="N27" i="4" s="1"/>
  <c r="L26" i="4"/>
  <c r="N26" i="4" s="1"/>
  <c r="L25" i="4"/>
  <c r="N25" i="4" s="1"/>
  <c r="L24" i="4"/>
  <c r="N24" i="4" s="1"/>
  <c r="L23" i="4"/>
  <c r="N23" i="4" s="1"/>
  <c r="L22" i="4"/>
  <c r="N22" i="4" s="1"/>
  <c r="L21" i="4"/>
  <c r="N21" i="4" s="1"/>
  <c r="L20" i="4"/>
  <c r="N20" i="4" s="1"/>
  <c r="L19" i="4"/>
  <c r="N19" i="4" s="1"/>
  <c r="L18" i="4"/>
  <c r="N18" i="4" s="1"/>
  <c r="L17" i="4"/>
  <c r="N17" i="4" s="1"/>
  <c r="L16" i="4"/>
  <c r="N16" i="4" s="1"/>
  <c r="L15" i="4"/>
  <c r="N15" i="4" s="1"/>
  <c r="L14" i="4"/>
  <c r="N14" i="4" s="1"/>
  <c r="L13" i="4"/>
  <c r="N13" i="4" s="1"/>
  <c r="L12" i="4"/>
  <c r="N12" i="4" s="1"/>
  <c r="L11" i="4"/>
  <c r="L10" i="4"/>
  <c r="N10" i="4" s="1"/>
  <c r="L9" i="4"/>
  <c r="N9" i="4" s="1"/>
  <c r="L8" i="4"/>
  <c r="N8" i="4" s="1"/>
  <c r="L7" i="4"/>
  <c r="N11" i="4" l="1"/>
  <c r="L84" i="4"/>
  <c r="N7" i="4"/>
  <c r="N84" i="4" l="1"/>
</calcChain>
</file>

<file path=xl/sharedStrings.xml><?xml version="1.0" encoding="utf-8"?>
<sst xmlns="http://schemas.openxmlformats.org/spreadsheetml/2006/main" count="111" uniqueCount="103">
  <si>
    <t>MONTHLY TREASURER REPORT</t>
  </si>
  <si>
    <t>BEGINNING</t>
  </si>
  <si>
    <t>MATURE/</t>
  </si>
  <si>
    <t>ENDING</t>
  </si>
  <si>
    <t>CASH BANK</t>
  </si>
  <si>
    <t>INVESTMENTS</t>
  </si>
  <si>
    <t>TOTAL</t>
  </si>
  <si>
    <t>FUND</t>
  </si>
  <si>
    <t>FUND NAME</t>
  </si>
  <si>
    <t>BALANCE</t>
  </si>
  <si>
    <t>RECEIPTS</t>
  </si>
  <si>
    <t>DISBURSEMENTS</t>
  </si>
  <si>
    <t>ENTRIES</t>
  </si>
  <si>
    <t xml:space="preserve"> BALANCE</t>
  </si>
  <si>
    <t>General</t>
  </si>
  <si>
    <t>Road &amp; Bridge 1</t>
  </si>
  <si>
    <t>Road &amp; Bridge 2</t>
  </si>
  <si>
    <t>Road &amp; Bridge 3</t>
  </si>
  <si>
    <t>Road &amp; Bridge 4</t>
  </si>
  <si>
    <t>FM #1</t>
  </si>
  <si>
    <t>FM #2</t>
  </si>
  <si>
    <t>FM #3</t>
  </si>
  <si>
    <t>FM #4</t>
  </si>
  <si>
    <t>Lateral Road</t>
  </si>
  <si>
    <t>County &amp; District Court Tech</t>
  </si>
  <si>
    <t>Justice Court Tech</t>
  </si>
  <si>
    <t>DC Archives Records Mgmt</t>
  </si>
  <si>
    <t>Jury</t>
  </si>
  <si>
    <t>Permanent Improvements</t>
  </si>
  <si>
    <t>Law Library</t>
  </si>
  <si>
    <t>Trust &amp; Agency</t>
  </si>
  <si>
    <t>Records Management</t>
  </si>
  <si>
    <t>CC Archives Records Mgmt</t>
  </si>
  <si>
    <t>ROW Available</t>
  </si>
  <si>
    <t>Right of Way 2008</t>
  </si>
  <si>
    <t>District Court Records Tech</t>
  </si>
  <si>
    <t>Road District #1</t>
  </si>
  <si>
    <t>Road District #5</t>
  </si>
  <si>
    <t>Road District #16</t>
  </si>
  <si>
    <t>DA Check Processing</t>
  </si>
  <si>
    <t>DA Drug Forfeiture</t>
  </si>
  <si>
    <t>General Records Mgmt/Preservation</t>
  </si>
  <si>
    <t>Courthouse Security</t>
  </si>
  <si>
    <t>Court Rec. Preservation 51.708</t>
  </si>
  <si>
    <t>Election Admin. Fees</t>
  </si>
  <si>
    <t>Series 1993 Interest &amp; Sinking</t>
  </si>
  <si>
    <t>Series 2007 Interest &amp; Sinking</t>
  </si>
  <si>
    <t>Grant Pass Through</t>
  </si>
  <si>
    <t>Series 07 Bond Project</t>
  </si>
  <si>
    <t>HIDTA</t>
  </si>
  <si>
    <t>Sheriff Federal Drug Forfeiture</t>
  </si>
  <si>
    <t>Hazard Mitigation Grant</t>
  </si>
  <si>
    <t>Sheriff Drug Forfeiture</t>
  </si>
  <si>
    <t>District Attorney Seizure</t>
  </si>
  <si>
    <t>Emissions Enforcements</t>
  </si>
  <si>
    <t>Constable #2 Forfeiture</t>
  </si>
  <si>
    <t>Constable #1 Forfeiture</t>
  </si>
  <si>
    <t>Constable #4 Forfeiture</t>
  </si>
  <si>
    <t>Law Enforcement Block Grant</t>
  </si>
  <si>
    <t>Levee #2</t>
  </si>
  <si>
    <t>Levee #3</t>
  </si>
  <si>
    <t>Levee #4</t>
  </si>
  <si>
    <t>TOTALS</t>
  </si>
  <si>
    <t xml:space="preserve"> </t>
  </si>
  <si>
    <t>Fire Marshall Special Fund</t>
  </si>
  <si>
    <t>YEAR-END</t>
  </si>
  <si>
    <t>DWI Blood Draw Fund</t>
  </si>
  <si>
    <t>JOURNAL</t>
  </si>
  <si>
    <t>Road Improvement</t>
  </si>
  <si>
    <t>(INVEST)</t>
  </si>
  <si>
    <t>Truancy &amp; Prevention</t>
  </si>
  <si>
    <t>INSURANCE</t>
  </si>
  <si>
    <t>MISC.</t>
  </si>
  <si>
    <t xml:space="preserve">JOURNAL </t>
  </si>
  <si>
    <t>Sheriff Seizure</t>
  </si>
  <si>
    <t>County Clerk Vitals Pres</t>
  </si>
  <si>
    <t xml:space="preserve">Journal </t>
  </si>
  <si>
    <t>Entires</t>
  </si>
  <si>
    <t>Diversion Program</t>
  </si>
  <si>
    <t>American Rescue Plan</t>
  </si>
  <si>
    <t>Juvenile Probation</t>
  </si>
  <si>
    <t>Adult Probation</t>
  </si>
  <si>
    <t>Community Corrections</t>
  </si>
  <si>
    <t>Civil Supervision</t>
  </si>
  <si>
    <t>JCC</t>
  </si>
  <si>
    <t>Vehicle Fund</t>
  </si>
  <si>
    <t>Court Facility Fee</t>
  </si>
  <si>
    <t>Treasurer Held Property</t>
  </si>
  <si>
    <t>JJAEP</t>
  </si>
  <si>
    <t xml:space="preserve">DA LEOSE </t>
  </si>
  <si>
    <t>Sheriff LEOSE</t>
  </si>
  <si>
    <t>Constable 4 LEOSE</t>
  </si>
  <si>
    <t>Constable 3 LEOSE</t>
  </si>
  <si>
    <t>Constable 1 LEOSE</t>
  </si>
  <si>
    <t>Constable 2 LEOSE</t>
  </si>
  <si>
    <t>Juvenile Probation Fees</t>
  </si>
  <si>
    <t>Language Access Fund</t>
  </si>
  <si>
    <t>Opioid Settlement</t>
  </si>
  <si>
    <t>Prior Period</t>
  </si>
  <si>
    <t>Unclaimed Property</t>
  </si>
  <si>
    <t>Chapter 47 Seizure Fund</t>
  </si>
  <si>
    <t>Subdivision Inspection Fees</t>
  </si>
  <si>
    <t>JANUARY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</si>
</sst>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8">
    <xf numFmtId="0" fontId="0" fillId="0" borderId="0" xfId="0"/>
    <xf numFmtId="40" fontId="1" fillId="0" borderId="0" xfId="0" applyNumberFormat="1" applyFont="1"/>
    <xf numFmtId="40" fontId="2" fillId="0" borderId="0" xfId="0" applyNumberFormat="1" applyFont="1" applyAlignment="1">
      <alignment horizontal="center"/>
    </xf>
    <xf numFmtId="40" fontId="1" fillId="2" borderId="0" xfId="0" applyNumberFormat="1" applyFont="1" applyFill="1"/>
    <xf numFmtId="40" fontId="6" fillId="0" borderId="0" xfId="1" applyNumberFormat="1" applyFont="1"/>
    <xf numFmtId="40" fontId="1" fillId="0" borderId="2" xfId="0" applyNumberFormat="1" applyFont="1" applyBorder="1"/>
    <xf numFmtId="40" fontId="3" fillId="0" borderId="2" xfId="0" applyNumberFormat="1" applyFont="1" applyBorder="1"/>
    <xf numFmtId="40" fontId="1" fillId="0" borderId="3" xfId="0" applyNumberFormat="1" applyFont="1" applyBorder="1"/>
    <xf numFmtId="0" fontId="1" fillId="0" borderId="0" xfId="0" applyFont="1"/>
    <xf numFmtId="4" fontId="7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right"/>
    </xf>
    <xf numFmtId="0" fontId="1" fillId="0" borderId="1" xfId="0" applyFont="1" applyBorder="1"/>
    <xf numFmtId="40" fontId="1" fillId="0" borderId="1" xfId="0" applyNumberFormat="1" applyFont="1" applyBorder="1"/>
    <xf numFmtId="43" fontId="1" fillId="0" borderId="0" xfId="7" applyNumberFormat="1" applyFont="1" applyFill="1"/>
    <xf numFmtId="43" fontId="6" fillId="0" borderId="0" xfId="7" applyNumberFormat="1" applyFont="1" applyFill="1"/>
    <xf numFmtId="40" fontId="1" fillId="0" borderId="0" xfId="0" applyNumberFormat="1" applyFont="1" applyAlignment="1">
      <alignment horizontal="center"/>
    </xf>
    <xf numFmtId="40" fontId="1" fillId="0" borderId="0" xfId="0" quotePrefix="1" applyNumberFormat="1" applyFont="1" applyAlignment="1">
      <alignment horizontal="center"/>
    </xf>
    <xf numFmtId="40" fontId="1" fillId="0" borderId="0" xfId="0" applyNumberFormat="1" applyFont="1" applyFill="1"/>
  </cellXfs>
  <cellStyles count="8">
    <cellStyle name="Comma 2" xfId="2" xr:uid="{00000000-0005-0000-0000-000000000000}"/>
    <cellStyle name="Comma 3" xfId="6" xr:uid="{00000000-0005-0000-0000-000001000000}"/>
    <cellStyle name="Currency" xfId="7" builtinId="4"/>
    <cellStyle name="Currency 2" xfId="4" xr:uid="{00000000-0005-0000-0000-000002000000}"/>
    <cellStyle name="Normal" xfId="0" builtinId="0"/>
    <cellStyle name="Normal 2" xfId="1" xr:uid="{00000000-0005-0000-0000-000004000000}"/>
    <cellStyle name="Normal 3" xfId="3" xr:uid="{00000000-0005-0000-0000-000005000000}"/>
    <cellStyle name="Percent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248EC-3357-4A63-96F1-C735C70FB8F7}">
  <dimension ref="A1:N86"/>
  <sheetViews>
    <sheetView tabSelected="1" zoomScale="140" zoomScaleNormal="140" workbookViewId="0">
      <selection sqref="A1:N1"/>
    </sheetView>
  </sheetViews>
  <sheetFormatPr defaultColWidth="9.140625" defaultRowHeight="12.75" x14ac:dyDescent="0.2"/>
  <cols>
    <col min="1" max="1" width="6.42578125" style="1" customWidth="1"/>
    <col min="2" max="2" width="20.85546875" style="1" customWidth="1"/>
    <col min="3" max="3" width="13.85546875" style="1" customWidth="1"/>
    <col min="4" max="4" width="15.28515625" style="1" customWidth="1"/>
    <col min="5" max="5" width="15.5703125" style="1" customWidth="1"/>
    <col min="6" max="6" width="13.85546875" style="1" customWidth="1"/>
    <col min="7" max="7" width="9.85546875" style="1" hidden="1" customWidth="1"/>
    <col min="8" max="8" width="13.85546875" style="1" hidden="1" customWidth="1"/>
    <col min="9" max="10" width="13.140625" style="1" hidden="1" customWidth="1"/>
    <col min="11" max="11" width="16.28515625" style="1" customWidth="1"/>
    <col min="12" max="12" width="14.85546875" style="1" customWidth="1"/>
    <col min="13" max="13" width="14.28515625" style="1" bestFit="1" customWidth="1"/>
    <col min="14" max="14" width="15.42578125" style="1" customWidth="1"/>
    <col min="15" max="15" width="13.5703125" style="1" bestFit="1" customWidth="1"/>
    <col min="16" max="16" width="23.7109375" style="1" bestFit="1" customWidth="1"/>
    <col min="17" max="259" width="9.140625" style="1"/>
    <col min="260" max="260" width="7.5703125" style="1" customWidth="1"/>
    <col min="261" max="261" width="24.85546875" style="1" customWidth="1"/>
    <col min="262" max="262" width="14.7109375" style="1" customWidth="1"/>
    <col min="263" max="263" width="15.85546875" style="1" customWidth="1"/>
    <col min="264" max="264" width="15.5703125" style="1" customWidth="1"/>
    <col min="265" max="265" width="0" style="1" hidden="1" customWidth="1"/>
    <col min="266" max="266" width="13" style="1" bestFit="1" customWidth="1"/>
    <col min="267" max="267" width="16.28515625" style="1" customWidth="1"/>
    <col min="268" max="268" width="15.7109375" style="1" customWidth="1"/>
    <col min="269" max="269" width="16" style="1" customWidth="1"/>
    <col min="270" max="270" width="16.28515625" style="1" bestFit="1" customWidth="1"/>
    <col min="271" max="271" width="13.5703125" style="1" bestFit="1" customWidth="1"/>
    <col min="272" max="515" width="9.140625" style="1"/>
    <col min="516" max="516" width="7.5703125" style="1" customWidth="1"/>
    <col min="517" max="517" width="24.85546875" style="1" customWidth="1"/>
    <col min="518" max="518" width="14.7109375" style="1" customWidth="1"/>
    <col min="519" max="519" width="15.85546875" style="1" customWidth="1"/>
    <col min="520" max="520" width="15.5703125" style="1" customWidth="1"/>
    <col min="521" max="521" width="0" style="1" hidden="1" customWidth="1"/>
    <col min="522" max="522" width="13" style="1" bestFit="1" customWidth="1"/>
    <col min="523" max="523" width="16.28515625" style="1" customWidth="1"/>
    <col min="524" max="524" width="15.7109375" style="1" customWidth="1"/>
    <col min="525" max="525" width="16" style="1" customWidth="1"/>
    <col min="526" max="526" width="16.28515625" style="1" bestFit="1" customWidth="1"/>
    <col min="527" max="527" width="13.5703125" style="1" bestFit="1" customWidth="1"/>
    <col min="528" max="771" width="9.140625" style="1"/>
    <col min="772" max="772" width="7.5703125" style="1" customWidth="1"/>
    <col min="773" max="773" width="24.85546875" style="1" customWidth="1"/>
    <col min="774" max="774" width="14.7109375" style="1" customWidth="1"/>
    <col min="775" max="775" width="15.85546875" style="1" customWidth="1"/>
    <col min="776" max="776" width="15.5703125" style="1" customWidth="1"/>
    <col min="777" max="777" width="0" style="1" hidden="1" customWidth="1"/>
    <col min="778" max="778" width="13" style="1" bestFit="1" customWidth="1"/>
    <col min="779" max="779" width="16.28515625" style="1" customWidth="1"/>
    <col min="780" max="780" width="15.7109375" style="1" customWidth="1"/>
    <col min="781" max="781" width="16" style="1" customWidth="1"/>
    <col min="782" max="782" width="16.28515625" style="1" bestFit="1" customWidth="1"/>
    <col min="783" max="783" width="13.5703125" style="1" bestFit="1" customWidth="1"/>
    <col min="784" max="1027" width="9.140625" style="1"/>
    <col min="1028" max="1028" width="7.5703125" style="1" customWidth="1"/>
    <col min="1029" max="1029" width="24.85546875" style="1" customWidth="1"/>
    <col min="1030" max="1030" width="14.7109375" style="1" customWidth="1"/>
    <col min="1031" max="1031" width="15.85546875" style="1" customWidth="1"/>
    <col min="1032" max="1032" width="15.5703125" style="1" customWidth="1"/>
    <col min="1033" max="1033" width="0" style="1" hidden="1" customWidth="1"/>
    <col min="1034" max="1034" width="13" style="1" bestFit="1" customWidth="1"/>
    <col min="1035" max="1035" width="16.28515625" style="1" customWidth="1"/>
    <col min="1036" max="1036" width="15.7109375" style="1" customWidth="1"/>
    <col min="1037" max="1037" width="16" style="1" customWidth="1"/>
    <col min="1038" max="1038" width="16.28515625" style="1" bestFit="1" customWidth="1"/>
    <col min="1039" max="1039" width="13.5703125" style="1" bestFit="1" customWidth="1"/>
    <col min="1040" max="1283" width="9.140625" style="1"/>
    <col min="1284" max="1284" width="7.5703125" style="1" customWidth="1"/>
    <col min="1285" max="1285" width="24.85546875" style="1" customWidth="1"/>
    <col min="1286" max="1286" width="14.7109375" style="1" customWidth="1"/>
    <col min="1287" max="1287" width="15.85546875" style="1" customWidth="1"/>
    <col min="1288" max="1288" width="15.5703125" style="1" customWidth="1"/>
    <col min="1289" max="1289" width="0" style="1" hidden="1" customWidth="1"/>
    <col min="1290" max="1290" width="13" style="1" bestFit="1" customWidth="1"/>
    <col min="1291" max="1291" width="16.28515625" style="1" customWidth="1"/>
    <col min="1292" max="1292" width="15.7109375" style="1" customWidth="1"/>
    <col min="1293" max="1293" width="16" style="1" customWidth="1"/>
    <col min="1294" max="1294" width="16.28515625" style="1" bestFit="1" customWidth="1"/>
    <col min="1295" max="1295" width="13.5703125" style="1" bestFit="1" customWidth="1"/>
    <col min="1296" max="1539" width="9.140625" style="1"/>
    <col min="1540" max="1540" width="7.5703125" style="1" customWidth="1"/>
    <col min="1541" max="1541" width="24.85546875" style="1" customWidth="1"/>
    <col min="1542" max="1542" width="14.7109375" style="1" customWidth="1"/>
    <col min="1543" max="1543" width="15.85546875" style="1" customWidth="1"/>
    <col min="1544" max="1544" width="15.5703125" style="1" customWidth="1"/>
    <col min="1545" max="1545" width="0" style="1" hidden="1" customWidth="1"/>
    <col min="1546" max="1546" width="13" style="1" bestFit="1" customWidth="1"/>
    <col min="1547" max="1547" width="16.28515625" style="1" customWidth="1"/>
    <col min="1548" max="1548" width="15.7109375" style="1" customWidth="1"/>
    <col min="1549" max="1549" width="16" style="1" customWidth="1"/>
    <col min="1550" max="1550" width="16.28515625" style="1" bestFit="1" customWidth="1"/>
    <col min="1551" max="1551" width="13.5703125" style="1" bestFit="1" customWidth="1"/>
    <col min="1552" max="1795" width="9.140625" style="1"/>
    <col min="1796" max="1796" width="7.5703125" style="1" customWidth="1"/>
    <col min="1797" max="1797" width="24.85546875" style="1" customWidth="1"/>
    <col min="1798" max="1798" width="14.7109375" style="1" customWidth="1"/>
    <col min="1799" max="1799" width="15.85546875" style="1" customWidth="1"/>
    <col min="1800" max="1800" width="15.5703125" style="1" customWidth="1"/>
    <col min="1801" max="1801" width="0" style="1" hidden="1" customWidth="1"/>
    <col min="1802" max="1802" width="13" style="1" bestFit="1" customWidth="1"/>
    <col min="1803" max="1803" width="16.28515625" style="1" customWidth="1"/>
    <col min="1804" max="1804" width="15.7109375" style="1" customWidth="1"/>
    <col min="1805" max="1805" width="16" style="1" customWidth="1"/>
    <col min="1806" max="1806" width="16.28515625" style="1" bestFit="1" customWidth="1"/>
    <col min="1807" max="1807" width="13.5703125" style="1" bestFit="1" customWidth="1"/>
    <col min="1808" max="2051" width="9.140625" style="1"/>
    <col min="2052" max="2052" width="7.5703125" style="1" customWidth="1"/>
    <col min="2053" max="2053" width="24.85546875" style="1" customWidth="1"/>
    <col min="2054" max="2054" width="14.7109375" style="1" customWidth="1"/>
    <col min="2055" max="2055" width="15.85546875" style="1" customWidth="1"/>
    <col min="2056" max="2056" width="15.5703125" style="1" customWidth="1"/>
    <col min="2057" max="2057" width="0" style="1" hidden="1" customWidth="1"/>
    <col min="2058" max="2058" width="13" style="1" bestFit="1" customWidth="1"/>
    <col min="2059" max="2059" width="16.28515625" style="1" customWidth="1"/>
    <col min="2060" max="2060" width="15.7109375" style="1" customWidth="1"/>
    <col min="2061" max="2061" width="16" style="1" customWidth="1"/>
    <col min="2062" max="2062" width="16.28515625" style="1" bestFit="1" customWidth="1"/>
    <col min="2063" max="2063" width="13.5703125" style="1" bestFit="1" customWidth="1"/>
    <col min="2064" max="2307" width="9.140625" style="1"/>
    <col min="2308" max="2308" width="7.5703125" style="1" customWidth="1"/>
    <col min="2309" max="2309" width="24.85546875" style="1" customWidth="1"/>
    <col min="2310" max="2310" width="14.7109375" style="1" customWidth="1"/>
    <col min="2311" max="2311" width="15.85546875" style="1" customWidth="1"/>
    <col min="2312" max="2312" width="15.5703125" style="1" customWidth="1"/>
    <col min="2313" max="2313" width="0" style="1" hidden="1" customWidth="1"/>
    <col min="2314" max="2314" width="13" style="1" bestFit="1" customWidth="1"/>
    <col min="2315" max="2315" width="16.28515625" style="1" customWidth="1"/>
    <col min="2316" max="2316" width="15.7109375" style="1" customWidth="1"/>
    <col min="2317" max="2317" width="16" style="1" customWidth="1"/>
    <col min="2318" max="2318" width="16.28515625" style="1" bestFit="1" customWidth="1"/>
    <col min="2319" max="2319" width="13.5703125" style="1" bestFit="1" customWidth="1"/>
    <col min="2320" max="2563" width="9.140625" style="1"/>
    <col min="2564" max="2564" width="7.5703125" style="1" customWidth="1"/>
    <col min="2565" max="2565" width="24.85546875" style="1" customWidth="1"/>
    <col min="2566" max="2566" width="14.7109375" style="1" customWidth="1"/>
    <col min="2567" max="2567" width="15.85546875" style="1" customWidth="1"/>
    <col min="2568" max="2568" width="15.5703125" style="1" customWidth="1"/>
    <col min="2569" max="2569" width="0" style="1" hidden="1" customWidth="1"/>
    <col min="2570" max="2570" width="13" style="1" bestFit="1" customWidth="1"/>
    <col min="2571" max="2571" width="16.28515625" style="1" customWidth="1"/>
    <col min="2572" max="2572" width="15.7109375" style="1" customWidth="1"/>
    <col min="2573" max="2573" width="16" style="1" customWidth="1"/>
    <col min="2574" max="2574" width="16.28515625" style="1" bestFit="1" customWidth="1"/>
    <col min="2575" max="2575" width="13.5703125" style="1" bestFit="1" customWidth="1"/>
    <col min="2576" max="2819" width="9.140625" style="1"/>
    <col min="2820" max="2820" width="7.5703125" style="1" customWidth="1"/>
    <col min="2821" max="2821" width="24.85546875" style="1" customWidth="1"/>
    <col min="2822" max="2822" width="14.7109375" style="1" customWidth="1"/>
    <col min="2823" max="2823" width="15.85546875" style="1" customWidth="1"/>
    <col min="2824" max="2824" width="15.5703125" style="1" customWidth="1"/>
    <col min="2825" max="2825" width="0" style="1" hidden="1" customWidth="1"/>
    <col min="2826" max="2826" width="13" style="1" bestFit="1" customWidth="1"/>
    <col min="2827" max="2827" width="16.28515625" style="1" customWidth="1"/>
    <col min="2828" max="2828" width="15.7109375" style="1" customWidth="1"/>
    <col min="2829" max="2829" width="16" style="1" customWidth="1"/>
    <col min="2830" max="2830" width="16.28515625" style="1" bestFit="1" customWidth="1"/>
    <col min="2831" max="2831" width="13.5703125" style="1" bestFit="1" customWidth="1"/>
    <col min="2832" max="3075" width="9.140625" style="1"/>
    <col min="3076" max="3076" width="7.5703125" style="1" customWidth="1"/>
    <col min="3077" max="3077" width="24.85546875" style="1" customWidth="1"/>
    <col min="3078" max="3078" width="14.7109375" style="1" customWidth="1"/>
    <col min="3079" max="3079" width="15.85546875" style="1" customWidth="1"/>
    <col min="3080" max="3080" width="15.5703125" style="1" customWidth="1"/>
    <col min="3081" max="3081" width="0" style="1" hidden="1" customWidth="1"/>
    <col min="3082" max="3082" width="13" style="1" bestFit="1" customWidth="1"/>
    <col min="3083" max="3083" width="16.28515625" style="1" customWidth="1"/>
    <col min="3084" max="3084" width="15.7109375" style="1" customWidth="1"/>
    <col min="3085" max="3085" width="16" style="1" customWidth="1"/>
    <col min="3086" max="3086" width="16.28515625" style="1" bestFit="1" customWidth="1"/>
    <col min="3087" max="3087" width="13.5703125" style="1" bestFit="1" customWidth="1"/>
    <col min="3088" max="3331" width="9.140625" style="1"/>
    <col min="3332" max="3332" width="7.5703125" style="1" customWidth="1"/>
    <col min="3333" max="3333" width="24.85546875" style="1" customWidth="1"/>
    <col min="3334" max="3334" width="14.7109375" style="1" customWidth="1"/>
    <col min="3335" max="3335" width="15.85546875" style="1" customWidth="1"/>
    <col min="3336" max="3336" width="15.5703125" style="1" customWidth="1"/>
    <col min="3337" max="3337" width="0" style="1" hidden="1" customWidth="1"/>
    <col min="3338" max="3338" width="13" style="1" bestFit="1" customWidth="1"/>
    <col min="3339" max="3339" width="16.28515625" style="1" customWidth="1"/>
    <col min="3340" max="3340" width="15.7109375" style="1" customWidth="1"/>
    <col min="3341" max="3341" width="16" style="1" customWidth="1"/>
    <col min="3342" max="3342" width="16.28515625" style="1" bestFit="1" customWidth="1"/>
    <col min="3343" max="3343" width="13.5703125" style="1" bestFit="1" customWidth="1"/>
    <col min="3344" max="3587" width="9.140625" style="1"/>
    <col min="3588" max="3588" width="7.5703125" style="1" customWidth="1"/>
    <col min="3589" max="3589" width="24.85546875" style="1" customWidth="1"/>
    <col min="3590" max="3590" width="14.7109375" style="1" customWidth="1"/>
    <col min="3591" max="3591" width="15.85546875" style="1" customWidth="1"/>
    <col min="3592" max="3592" width="15.5703125" style="1" customWidth="1"/>
    <col min="3593" max="3593" width="0" style="1" hidden="1" customWidth="1"/>
    <col min="3594" max="3594" width="13" style="1" bestFit="1" customWidth="1"/>
    <col min="3595" max="3595" width="16.28515625" style="1" customWidth="1"/>
    <col min="3596" max="3596" width="15.7109375" style="1" customWidth="1"/>
    <col min="3597" max="3597" width="16" style="1" customWidth="1"/>
    <col min="3598" max="3598" width="16.28515625" style="1" bestFit="1" customWidth="1"/>
    <col min="3599" max="3599" width="13.5703125" style="1" bestFit="1" customWidth="1"/>
    <col min="3600" max="3843" width="9.140625" style="1"/>
    <col min="3844" max="3844" width="7.5703125" style="1" customWidth="1"/>
    <col min="3845" max="3845" width="24.85546875" style="1" customWidth="1"/>
    <col min="3846" max="3846" width="14.7109375" style="1" customWidth="1"/>
    <col min="3847" max="3847" width="15.85546875" style="1" customWidth="1"/>
    <col min="3848" max="3848" width="15.5703125" style="1" customWidth="1"/>
    <col min="3849" max="3849" width="0" style="1" hidden="1" customWidth="1"/>
    <col min="3850" max="3850" width="13" style="1" bestFit="1" customWidth="1"/>
    <col min="3851" max="3851" width="16.28515625" style="1" customWidth="1"/>
    <col min="3852" max="3852" width="15.7109375" style="1" customWidth="1"/>
    <col min="3853" max="3853" width="16" style="1" customWidth="1"/>
    <col min="3854" max="3854" width="16.28515625" style="1" bestFit="1" customWidth="1"/>
    <col min="3855" max="3855" width="13.5703125" style="1" bestFit="1" customWidth="1"/>
    <col min="3856" max="4099" width="9.140625" style="1"/>
    <col min="4100" max="4100" width="7.5703125" style="1" customWidth="1"/>
    <col min="4101" max="4101" width="24.85546875" style="1" customWidth="1"/>
    <col min="4102" max="4102" width="14.7109375" style="1" customWidth="1"/>
    <col min="4103" max="4103" width="15.85546875" style="1" customWidth="1"/>
    <col min="4104" max="4104" width="15.5703125" style="1" customWidth="1"/>
    <col min="4105" max="4105" width="0" style="1" hidden="1" customWidth="1"/>
    <col min="4106" max="4106" width="13" style="1" bestFit="1" customWidth="1"/>
    <col min="4107" max="4107" width="16.28515625" style="1" customWidth="1"/>
    <col min="4108" max="4108" width="15.7109375" style="1" customWidth="1"/>
    <col min="4109" max="4109" width="16" style="1" customWidth="1"/>
    <col min="4110" max="4110" width="16.28515625" style="1" bestFit="1" customWidth="1"/>
    <col min="4111" max="4111" width="13.5703125" style="1" bestFit="1" customWidth="1"/>
    <col min="4112" max="4355" width="9.140625" style="1"/>
    <col min="4356" max="4356" width="7.5703125" style="1" customWidth="1"/>
    <col min="4357" max="4357" width="24.85546875" style="1" customWidth="1"/>
    <col min="4358" max="4358" width="14.7109375" style="1" customWidth="1"/>
    <col min="4359" max="4359" width="15.85546875" style="1" customWidth="1"/>
    <col min="4360" max="4360" width="15.5703125" style="1" customWidth="1"/>
    <col min="4361" max="4361" width="0" style="1" hidden="1" customWidth="1"/>
    <col min="4362" max="4362" width="13" style="1" bestFit="1" customWidth="1"/>
    <col min="4363" max="4363" width="16.28515625" style="1" customWidth="1"/>
    <col min="4364" max="4364" width="15.7109375" style="1" customWidth="1"/>
    <col min="4365" max="4365" width="16" style="1" customWidth="1"/>
    <col min="4366" max="4366" width="16.28515625" style="1" bestFit="1" customWidth="1"/>
    <col min="4367" max="4367" width="13.5703125" style="1" bestFit="1" customWidth="1"/>
    <col min="4368" max="4611" width="9.140625" style="1"/>
    <col min="4612" max="4612" width="7.5703125" style="1" customWidth="1"/>
    <col min="4613" max="4613" width="24.85546875" style="1" customWidth="1"/>
    <col min="4614" max="4614" width="14.7109375" style="1" customWidth="1"/>
    <col min="4615" max="4615" width="15.85546875" style="1" customWidth="1"/>
    <col min="4616" max="4616" width="15.5703125" style="1" customWidth="1"/>
    <col min="4617" max="4617" width="0" style="1" hidden="1" customWidth="1"/>
    <col min="4618" max="4618" width="13" style="1" bestFit="1" customWidth="1"/>
    <col min="4619" max="4619" width="16.28515625" style="1" customWidth="1"/>
    <col min="4620" max="4620" width="15.7109375" style="1" customWidth="1"/>
    <col min="4621" max="4621" width="16" style="1" customWidth="1"/>
    <col min="4622" max="4622" width="16.28515625" style="1" bestFit="1" customWidth="1"/>
    <col min="4623" max="4623" width="13.5703125" style="1" bestFit="1" customWidth="1"/>
    <col min="4624" max="4867" width="9.140625" style="1"/>
    <col min="4868" max="4868" width="7.5703125" style="1" customWidth="1"/>
    <col min="4869" max="4869" width="24.85546875" style="1" customWidth="1"/>
    <col min="4870" max="4870" width="14.7109375" style="1" customWidth="1"/>
    <col min="4871" max="4871" width="15.85546875" style="1" customWidth="1"/>
    <col min="4872" max="4872" width="15.5703125" style="1" customWidth="1"/>
    <col min="4873" max="4873" width="0" style="1" hidden="1" customWidth="1"/>
    <col min="4874" max="4874" width="13" style="1" bestFit="1" customWidth="1"/>
    <col min="4875" max="4875" width="16.28515625" style="1" customWidth="1"/>
    <col min="4876" max="4876" width="15.7109375" style="1" customWidth="1"/>
    <col min="4877" max="4877" width="16" style="1" customWidth="1"/>
    <col min="4878" max="4878" width="16.28515625" style="1" bestFit="1" customWidth="1"/>
    <col min="4879" max="4879" width="13.5703125" style="1" bestFit="1" customWidth="1"/>
    <col min="4880" max="5123" width="9.140625" style="1"/>
    <col min="5124" max="5124" width="7.5703125" style="1" customWidth="1"/>
    <col min="5125" max="5125" width="24.85546875" style="1" customWidth="1"/>
    <col min="5126" max="5126" width="14.7109375" style="1" customWidth="1"/>
    <col min="5127" max="5127" width="15.85546875" style="1" customWidth="1"/>
    <col min="5128" max="5128" width="15.5703125" style="1" customWidth="1"/>
    <col min="5129" max="5129" width="0" style="1" hidden="1" customWidth="1"/>
    <col min="5130" max="5130" width="13" style="1" bestFit="1" customWidth="1"/>
    <col min="5131" max="5131" width="16.28515625" style="1" customWidth="1"/>
    <col min="5132" max="5132" width="15.7109375" style="1" customWidth="1"/>
    <col min="5133" max="5133" width="16" style="1" customWidth="1"/>
    <col min="5134" max="5134" width="16.28515625" style="1" bestFit="1" customWidth="1"/>
    <col min="5135" max="5135" width="13.5703125" style="1" bestFit="1" customWidth="1"/>
    <col min="5136" max="5379" width="9.140625" style="1"/>
    <col min="5380" max="5380" width="7.5703125" style="1" customWidth="1"/>
    <col min="5381" max="5381" width="24.85546875" style="1" customWidth="1"/>
    <col min="5382" max="5382" width="14.7109375" style="1" customWidth="1"/>
    <col min="5383" max="5383" width="15.85546875" style="1" customWidth="1"/>
    <col min="5384" max="5384" width="15.5703125" style="1" customWidth="1"/>
    <col min="5385" max="5385" width="0" style="1" hidden="1" customWidth="1"/>
    <col min="5386" max="5386" width="13" style="1" bestFit="1" customWidth="1"/>
    <col min="5387" max="5387" width="16.28515625" style="1" customWidth="1"/>
    <col min="5388" max="5388" width="15.7109375" style="1" customWidth="1"/>
    <col min="5389" max="5389" width="16" style="1" customWidth="1"/>
    <col min="5390" max="5390" width="16.28515625" style="1" bestFit="1" customWidth="1"/>
    <col min="5391" max="5391" width="13.5703125" style="1" bestFit="1" customWidth="1"/>
    <col min="5392" max="5635" width="9.140625" style="1"/>
    <col min="5636" max="5636" width="7.5703125" style="1" customWidth="1"/>
    <col min="5637" max="5637" width="24.85546875" style="1" customWidth="1"/>
    <col min="5638" max="5638" width="14.7109375" style="1" customWidth="1"/>
    <col min="5639" max="5639" width="15.85546875" style="1" customWidth="1"/>
    <col min="5640" max="5640" width="15.5703125" style="1" customWidth="1"/>
    <col min="5641" max="5641" width="0" style="1" hidden="1" customWidth="1"/>
    <col min="5642" max="5642" width="13" style="1" bestFit="1" customWidth="1"/>
    <col min="5643" max="5643" width="16.28515625" style="1" customWidth="1"/>
    <col min="5644" max="5644" width="15.7109375" style="1" customWidth="1"/>
    <col min="5645" max="5645" width="16" style="1" customWidth="1"/>
    <col min="5646" max="5646" width="16.28515625" style="1" bestFit="1" customWidth="1"/>
    <col min="5647" max="5647" width="13.5703125" style="1" bestFit="1" customWidth="1"/>
    <col min="5648" max="5891" width="9.140625" style="1"/>
    <col min="5892" max="5892" width="7.5703125" style="1" customWidth="1"/>
    <col min="5893" max="5893" width="24.85546875" style="1" customWidth="1"/>
    <col min="5894" max="5894" width="14.7109375" style="1" customWidth="1"/>
    <col min="5895" max="5895" width="15.85546875" style="1" customWidth="1"/>
    <col min="5896" max="5896" width="15.5703125" style="1" customWidth="1"/>
    <col min="5897" max="5897" width="0" style="1" hidden="1" customWidth="1"/>
    <col min="5898" max="5898" width="13" style="1" bestFit="1" customWidth="1"/>
    <col min="5899" max="5899" width="16.28515625" style="1" customWidth="1"/>
    <col min="5900" max="5900" width="15.7109375" style="1" customWidth="1"/>
    <col min="5901" max="5901" width="16" style="1" customWidth="1"/>
    <col min="5902" max="5902" width="16.28515625" style="1" bestFit="1" customWidth="1"/>
    <col min="5903" max="5903" width="13.5703125" style="1" bestFit="1" customWidth="1"/>
    <col min="5904" max="6147" width="9.140625" style="1"/>
    <col min="6148" max="6148" width="7.5703125" style="1" customWidth="1"/>
    <col min="6149" max="6149" width="24.85546875" style="1" customWidth="1"/>
    <col min="6150" max="6150" width="14.7109375" style="1" customWidth="1"/>
    <col min="6151" max="6151" width="15.85546875" style="1" customWidth="1"/>
    <col min="6152" max="6152" width="15.5703125" style="1" customWidth="1"/>
    <col min="6153" max="6153" width="0" style="1" hidden="1" customWidth="1"/>
    <col min="6154" max="6154" width="13" style="1" bestFit="1" customWidth="1"/>
    <col min="6155" max="6155" width="16.28515625" style="1" customWidth="1"/>
    <col min="6156" max="6156" width="15.7109375" style="1" customWidth="1"/>
    <col min="6157" max="6157" width="16" style="1" customWidth="1"/>
    <col min="6158" max="6158" width="16.28515625" style="1" bestFit="1" customWidth="1"/>
    <col min="6159" max="6159" width="13.5703125" style="1" bestFit="1" customWidth="1"/>
    <col min="6160" max="6403" width="9.140625" style="1"/>
    <col min="6404" max="6404" width="7.5703125" style="1" customWidth="1"/>
    <col min="6405" max="6405" width="24.85546875" style="1" customWidth="1"/>
    <col min="6406" max="6406" width="14.7109375" style="1" customWidth="1"/>
    <col min="6407" max="6407" width="15.85546875" style="1" customWidth="1"/>
    <col min="6408" max="6408" width="15.5703125" style="1" customWidth="1"/>
    <col min="6409" max="6409" width="0" style="1" hidden="1" customWidth="1"/>
    <col min="6410" max="6410" width="13" style="1" bestFit="1" customWidth="1"/>
    <col min="6411" max="6411" width="16.28515625" style="1" customWidth="1"/>
    <col min="6412" max="6412" width="15.7109375" style="1" customWidth="1"/>
    <col min="6413" max="6413" width="16" style="1" customWidth="1"/>
    <col min="6414" max="6414" width="16.28515625" style="1" bestFit="1" customWidth="1"/>
    <col min="6415" max="6415" width="13.5703125" style="1" bestFit="1" customWidth="1"/>
    <col min="6416" max="6659" width="9.140625" style="1"/>
    <col min="6660" max="6660" width="7.5703125" style="1" customWidth="1"/>
    <col min="6661" max="6661" width="24.85546875" style="1" customWidth="1"/>
    <col min="6662" max="6662" width="14.7109375" style="1" customWidth="1"/>
    <col min="6663" max="6663" width="15.85546875" style="1" customWidth="1"/>
    <col min="6664" max="6664" width="15.5703125" style="1" customWidth="1"/>
    <col min="6665" max="6665" width="0" style="1" hidden="1" customWidth="1"/>
    <col min="6666" max="6666" width="13" style="1" bestFit="1" customWidth="1"/>
    <col min="6667" max="6667" width="16.28515625" style="1" customWidth="1"/>
    <col min="6668" max="6668" width="15.7109375" style="1" customWidth="1"/>
    <col min="6669" max="6669" width="16" style="1" customWidth="1"/>
    <col min="6670" max="6670" width="16.28515625" style="1" bestFit="1" customWidth="1"/>
    <col min="6671" max="6671" width="13.5703125" style="1" bestFit="1" customWidth="1"/>
    <col min="6672" max="6915" width="9.140625" style="1"/>
    <col min="6916" max="6916" width="7.5703125" style="1" customWidth="1"/>
    <col min="6917" max="6917" width="24.85546875" style="1" customWidth="1"/>
    <col min="6918" max="6918" width="14.7109375" style="1" customWidth="1"/>
    <col min="6919" max="6919" width="15.85546875" style="1" customWidth="1"/>
    <col min="6920" max="6920" width="15.5703125" style="1" customWidth="1"/>
    <col min="6921" max="6921" width="0" style="1" hidden="1" customWidth="1"/>
    <col min="6922" max="6922" width="13" style="1" bestFit="1" customWidth="1"/>
    <col min="6923" max="6923" width="16.28515625" style="1" customWidth="1"/>
    <col min="6924" max="6924" width="15.7109375" style="1" customWidth="1"/>
    <col min="6925" max="6925" width="16" style="1" customWidth="1"/>
    <col min="6926" max="6926" width="16.28515625" style="1" bestFit="1" customWidth="1"/>
    <col min="6927" max="6927" width="13.5703125" style="1" bestFit="1" customWidth="1"/>
    <col min="6928" max="7171" width="9.140625" style="1"/>
    <col min="7172" max="7172" width="7.5703125" style="1" customWidth="1"/>
    <col min="7173" max="7173" width="24.85546875" style="1" customWidth="1"/>
    <col min="7174" max="7174" width="14.7109375" style="1" customWidth="1"/>
    <col min="7175" max="7175" width="15.85546875" style="1" customWidth="1"/>
    <col min="7176" max="7176" width="15.5703125" style="1" customWidth="1"/>
    <col min="7177" max="7177" width="0" style="1" hidden="1" customWidth="1"/>
    <col min="7178" max="7178" width="13" style="1" bestFit="1" customWidth="1"/>
    <col min="7179" max="7179" width="16.28515625" style="1" customWidth="1"/>
    <col min="7180" max="7180" width="15.7109375" style="1" customWidth="1"/>
    <col min="7181" max="7181" width="16" style="1" customWidth="1"/>
    <col min="7182" max="7182" width="16.28515625" style="1" bestFit="1" customWidth="1"/>
    <col min="7183" max="7183" width="13.5703125" style="1" bestFit="1" customWidth="1"/>
    <col min="7184" max="7427" width="9.140625" style="1"/>
    <col min="7428" max="7428" width="7.5703125" style="1" customWidth="1"/>
    <col min="7429" max="7429" width="24.85546875" style="1" customWidth="1"/>
    <col min="7430" max="7430" width="14.7109375" style="1" customWidth="1"/>
    <col min="7431" max="7431" width="15.85546875" style="1" customWidth="1"/>
    <col min="7432" max="7432" width="15.5703125" style="1" customWidth="1"/>
    <col min="7433" max="7433" width="0" style="1" hidden="1" customWidth="1"/>
    <col min="7434" max="7434" width="13" style="1" bestFit="1" customWidth="1"/>
    <col min="7435" max="7435" width="16.28515625" style="1" customWidth="1"/>
    <col min="7436" max="7436" width="15.7109375" style="1" customWidth="1"/>
    <col min="7437" max="7437" width="16" style="1" customWidth="1"/>
    <col min="7438" max="7438" width="16.28515625" style="1" bestFit="1" customWidth="1"/>
    <col min="7439" max="7439" width="13.5703125" style="1" bestFit="1" customWidth="1"/>
    <col min="7440" max="7683" width="9.140625" style="1"/>
    <col min="7684" max="7684" width="7.5703125" style="1" customWidth="1"/>
    <col min="7685" max="7685" width="24.85546875" style="1" customWidth="1"/>
    <col min="7686" max="7686" width="14.7109375" style="1" customWidth="1"/>
    <col min="7687" max="7687" width="15.85546875" style="1" customWidth="1"/>
    <col min="7688" max="7688" width="15.5703125" style="1" customWidth="1"/>
    <col min="7689" max="7689" width="0" style="1" hidden="1" customWidth="1"/>
    <col min="7690" max="7690" width="13" style="1" bestFit="1" customWidth="1"/>
    <col min="7691" max="7691" width="16.28515625" style="1" customWidth="1"/>
    <col min="7692" max="7692" width="15.7109375" style="1" customWidth="1"/>
    <col min="7693" max="7693" width="16" style="1" customWidth="1"/>
    <col min="7694" max="7694" width="16.28515625" style="1" bestFit="1" customWidth="1"/>
    <col min="7695" max="7695" width="13.5703125" style="1" bestFit="1" customWidth="1"/>
    <col min="7696" max="7939" width="9.140625" style="1"/>
    <col min="7940" max="7940" width="7.5703125" style="1" customWidth="1"/>
    <col min="7941" max="7941" width="24.85546875" style="1" customWidth="1"/>
    <col min="7942" max="7942" width="14.7109375" style="1" customWidth="1"/>
    <col min="7943" max="7943" width="15.85546875" style="1" customWidth="1"/>
    <col min="7944" max="7944" width="15.5703125" style="1" customWidth="1"/>
    <col min="7945" max="7945" width="0" style="1" hidden="1" customWidth="1"/>
    <col min="7946" max="7946" width="13" style="1" bestFit="1" customWidth="1"/>
    <col min="7947" max="7947" width="16.28515625" style="1" customWidth="1"/>
    <col min="7948" max="7948" width="15.7109375" style="1" customWidth="1"/>
    <col min="7949" max="7949" width="16" style="1" customWidth="1"/>
    <col min="7950" max="7950" width="16.28515625" style="1" bestFit="1" customWidth="1"/>
    <col min="7951" max="7951" width="13.5703125" style="1" bestFit="1" customWidth="1"/>
    <col min="7952" max="8195" width="9.140625" style="1"/>
    <col min="8196" max="8196" width="7.5703125" style="1" customWidth="1"/>
    <col min="8197" max="8197" width="24.85546875" style="1" customWidth="1"/>
    <col min="8198" max="8198" width="14.7109375" style="1" customWidth="1"/>
    <col min="8199" max="8199" width="15.85546875" style="1" customWidth="1"/>
    <col min="8200" max="8200" width="15.5703125" style="1" customWidth="1"/>
    <col min="8201" max="8201" width="0" style="1" hidden="1" customWidth="1"/>
    <col min="8202" max="8202" width="13" style="1" bestFit="1" customWidth="1"/>
    <col min="8203" max="8203" width="16.28515625" style="1" customWidth="1"/>
    <col min="8204" max="8204" width="15.7109375" style="1" customWidth="1"/>
    <col min="8205" max="8205" width="16" style="1" customWidth="1"/>
    <col min="8206" max="8206" width="16.28515625" style="1" bestFit="1" customWidth="1"/>
    <col min="8207" max="8207" width="13.5703125" style="1" bestFit="1" customWidth="1"/>
    <col min="8208" max="8451" width="9.140625" style="1"/>
    <col min="8452" max="8452" width="7.5703125" style="1" customWidth="1"/>
    <col min="8453" max="8453" width="24.85546875" style="1" customWidth="1"/>
    <col min="8454" max="8454" width="14.7109375" style="1" customWidth="1"/>
    <col min="8455" max="8455" width="15.85546875" style="1" customWidth="1"/>
    <col min="8456" max="8456" width="15.5703125" style="1" customWidth="1"/>
    <col min="8457" max="8457" width="0" style="1" hidden="1" customWidth="1"/>
    <col min="8458" max="8458" width="13" style="1" bestFit="1" customWidth="1"/>
    <col min="8459" max="8459" width="16.28515625" style="1" customWidth="1"/>
    <col min="8460" max="8460" width="15.7109375" style="1" customWidth="1"/>
    <col min="8461" max="8461" width="16" style="1" customWidth="1"/>
    <col min="8462" max="8462" width="16.28515625" style="1" bestFit="1" customWidth="1"/>
    <col min="8463" max="8463" width="13.5703125" style="1" bestFit="1" customWidth="1"/>
    <col min="8464" max="8707" width="9.140625" style="1"/>
    <col min="8708" max="8708" width="7.5703125" style="1" customWidth="1"/>
    <col min="8709" max="8709" width="24.85546875" style="1" customWidth="1"/>
    <col min="8710" max="8710" width="14.7109375" style="1" customWidth="1"/>
    <col min="8711" max="8711" width="15.85546875" style="1" customWidth="1"/>
    <col min="8712" max="8712" width="15.5703125" style="1" customWidth="1"/>
    <col min="8713" max="8713" width="0" style="1" hidden="1" customWidth="1"/>
    <col min="8714" max="8714" width="13" style="1" bestFit="1" customWidth="1"/>
    <col min="8715" max="8715" width="16.28515625" style="1" customWidth="1"/>
    <col min="8716" max="8716" width="15.7109375" style="1" customWidth="1"/>
    <col min="8717" max="8717" width="16" style="1" customWidth="1"/>
    <col min="8718" max="8718" width="16.28515625" style="1" bestFit="1" customWidth="1"/>
    <col min="8719" max="8719" width="13.5703125" style="1" bestFit="1" customWidth="1"/>
    <col min="8720" max="8963" width="9.140625" style="1"/>
    <col min="8964" max="8964" width="7.5703125" style="1" customWidth="1"/>
    <col min="8965" max="8965" width="24.85546875" style="1" customWidth="1"/>
    <col min="8966" max="8966" width="14.7109375" style="1" customWidth="1"/>
    <col min="8967" max="8967" width="15.85546875" style="1" customWidth="1"/>
    <col min="8968" max="8968" width="15.5703125" style="1" customWidth="1"/>
    <col min="8969" max="8969" width="0" style="1" hidden="1" customWidth="1"/>
    <col min="8970" max="8970" width="13" style="1" bestFit="1" customWidth="1"/>
    <col min="8971" max="8971" width="16.28515625" style="1" customWidth="1"/>
    <col min="8972" max="8972" width="15.7109375" style="1" customWidth="1"/>
    <col min="8973" max="8973" width="16" style="1" customWidth="1"/>
    <col min="8974" max="8974" width="16.28515625" style="1" bestFit="1" customWidth="1"/>
    <col min="8975" max="8975" width="13.5703125" style="1" bestFit="1" customWidth="1"/>
    <col min="8976" max="9219" width="9.140625" style="1"/>
    <col min="9220" max="9220" width="7.5703125" style="1" customWidth="1"/>
    <col min="9221" max="9221" width="24.85546875" style="1" customWidth="1"/>
    <col min="9222" max="9222" width="14.7109375" style="1" customWidth="1"/>
    <col min="9223" max="9223" width="15.85546875" style="1" customWidth="1"/>
    <col min="9224" max="9224" width="15.5703125" style="1" customWidth="1"/>
    <col min="9225" max="9225" width="0" style="1" hidden="1" customWidth="1"/>
    <col min="9226" max="9226" width="13" style="1" bestFit="1" customWidth="1"/>
    <col min="9227" max="9227" width="16.28515625" style="1" customWidth="1"/>
    <col min="9228" max="9228" width="15.7109375" style="1" customWidth="1"/>
    <col min="9229" max="9229" width="16" style="1" customWidth="1"/>
    <col min="9230" max="9230" width="16.28515625" style="1" bestFit="1" customWidth="1"/>
    <col min="9231" max="9231" width="13.5703125" style="1" bestFit="1" customWidth="1"/>
    <col min="9232" max="9475" width="9.140625" style="1"/>
    <col min="9476" max="9476" width="7.5703125" style="1" customWidth="1"/>
    <col min="9477" max="9477" width="24.85546875" style="1" customWidth="1"/>
    <col min="9478" max="9478" width="14.7109375" style="1" customWidth="1"/>
    <col min="9479" max="9479" width="15.85546875" style="1" customWidth="1"/>
    <col min="9480" max="9480" width="15.5703125" style="1" customWidth="1"/>
    <col min="9481" max="9481" width="0" style="1" hidden="1" customWidth="1"/>
    <col min="9482" max="9482" width="13" style="1" bestFit="1" customWidth="1"/>
    <col min="9483" max="9483" width="16.28515625" style="1" customWidth="1"/>
    <col min="9484" max="9484" width="15.7109375" style="1" customWidth="1"/>
    <col min="9485" max="9485" width="16" style="1" customWidth="1"/>
    <col min="9486" max="9486" width="16.28515625" style="1" bestFit="1" customWidth="1"/>
    <col min="9487" max="9487" width="13.5703125" style="1" bestFit="1" customWidth="1"/>
    <col min="9488" max="9731" width="9.140625" style="1"/>
    <col min="9732" max="9732" width="7.5703125" style="1" customWidth="1"/>
    <col min="9733" max="9733" width="24.85546875" style="1" customWidth="1"/>
    <col min="9734" max="9734" width="14.7109375" style="1" customWidth="1"/>
    <col min="9735" max="9735" width="15.85546875" style="1" customWidth="1"/>
    <col min="9736" max="9736" width="15.5703125" style="1" customWidth="1"/>
    <col min="9737" max="9737" width="0" style="1" hidden="1" customWidth="1"/>
    <col min="9738" max="9738" width="13" style="1" bestFit="1" customWidth="1"/>
    <col min="9739" max="9739" width="16.28515625" style="1" customWidth="1"/>
    <col min="9740" max="9740" width="15.7109375" style="1" customWidth="1"/>
    <col min="9741" max="9741" width="16" style="1" customWidth="1"/>
    <col min="9742" max="9742" width="16.28515625" style="1" bestFit="1" customWidth="1"/>
    <col min="9743" max="9743" width="13.5703125" style="1" bestFit="1" customWidth="1"/>
    <col min="9744" max="9987" width="9.140625" style="1"/>
    <col min="9988" max="9988" width="7.5703125" style="1" customWidth="1"/>
    <col min="9989" max="9989" width="24.85546875" style="1" customWidth="1"/>
    <col min="9990" max="9990" width="14.7109375" style="1" customWidth="1"/>
    <col min="9991" max="9991" width="15.85546875" style="1" customWidth="1"/>
    <col min="9992" max="9992" width="15.5703125" style="1" customWidth="1"/>
    <col min="9993" max="9993" width="0" style="1" hidden="1" customWidth="1"/>
    <col min="9994" max="9994" width="13" style="1" bestFit="1" customWidth="1"/>
    <col min="9995" max="9995" width="16.28515625" style="1" customWidth="1"/>
    <col min="9996" max="9996" width="15.7109375" style="1" customWidth="1"/>
    <col min="9997" max="9997" width="16" style="1" customWidth="1"/>
    <col min="9998" max="9998" width="16.28515625" style="1" bestFit="1" customWidth="1"/>
    <col min="9999" max="9999" width="13.5703125" style="1" bestFit="1" customWidth="1"/>
    <col min="10000" max="10243" width="9.140625" style="1"/>
    <col min="10244" max="10244" width="7.5703125" style="1" customWidth="1"/>
    <col min="10245" max="10245" width="24.85546875" style="1" customWidth="1"/>
    <col min="10246" max="10246" width="14.7109375" style="1" customWidth="1"/>
    <col min="10247" max="10247" width="15.85546875" style="1" customWidth="1"/>
    <col min="10248" max="10248" width="15.5703125" style="1" customWidth="1"/>
    <col min="10249" max="10249" width="0" style="1" hidden="1" customWidth="1"/>
    <col min="10250" max="10250" width="13" style="1" bestFit="1" customWidth="1"/>
    <col min="10251" max="10251" width="16.28515625" style="1" customWidth="1"/>
    <col min="10252" max="10252" width="15.7109375" style="1" customWidth="1"/>
    <col min="10253" max="10253" width="16" style="1" customWidth="1"/>
    <col min="10254" max="10254" width="16.28515625" style="1" bestFit="1" customWidth="1"/>
    <col min="10255" max="10255" width="13.5703125" style="1" bestFit="1" customWidth="1"/>
    <col min="10256" max="10499" width="9.140625" style="1"/>
    <col min="10500" max="10500" width="7.5703125" style="1" customWidth="1"/>
    <col min="10501" max="10501" width="24.85546875" style="1" customWidth="1"/>
    <col min="10502" max="10502" width="14.7109375" style="1" customWidth="1"/>
    <col min="10503" max="10503" width="15.85546875" style="1" customWidth="1"/>
    <col min="10504" max="10504" width="15.5703125" style="1" customWidth="1"/>
    <col min="10505" max="10505" width="0" style="1" hidden="1" customWidth="1"/>
    <col min="10506" max="10506" width="13" style="1" bestFit="1" customWidth="1"/>
    <col min="10507" max="10507" width="16.28515625" style="1" customWidth="1"/>
    <col min="10508" max="10508" width="15.7109375" style="1" customWidth="1"/>
    <col min="10509" max="10509" width="16" style="1" customWidth="1"/>
    <col min="10510" max="10510" width="16.28515625" style="1" bestFit="1" customWidth="1"/>
    <col min="10511" max="10511" width="13.5703125" style="1" bestFit="1" customWidth="1"/>
    <col min="10512" max="10755" width="9.140625" style="1"/>
    <col min="10756" max="10756" width="7.5703125" style="1" customWidth="1"/>
    <col min="10757" max="10757" width="24.85546875" style="1" customWidth="1"/>
    <col min="10758" max="10758" width="14.7109375" style="1" customWidth="1"/>
    <col min="10759" max="10759" width="15.85546875" style="1" customWidth="1"/>
    <col min="10760" max="10760" width="15.5703125" style="1" customWidth="1"/>
    <col min="10761" max="10761" width="0" style="1" hidden="1" customWidth="1"/>
    <col min="10762" max="10762" width="13" style="1" bestFit="1" customWidth="1"/>
    <col min="10763" max="10763" width="16.28515625" style="1" customWidth="1"/>
    <col min="10764" max="10764" width="15.7109375" style="1" customWidth="1"/>
    <col min="10765" max="10765" width="16" style="1" customWidth="1"/>
    <col min="10766" max="10766" width="16.28515625" style="1" bestFit="1" customWidth="1"/>
    <col min="10767" max="10767" width="13.5703125" style="1" bestFit="1" customWidth="1"/>
    <col min="10768" max="11011" width="9.140625" style="1"/>
    <col min="11012" max="11012" width="7.5703125" style="1" customWidth="1"/>
    <col min="11013" max="11013" width="24.85546875" style="1" customWidth="1"/>
    <col min="11014" max="11014" width="14.7109375" style="1" customWidth="1"/>
    <col min="11015" max="11015" width="15.85546875" style="1" customWidth="1"/>
    <col min="11016" max="11016" width="15.5703125" style="1" customWidth="1"/>
    <col min="11017" max="11017" width="0" style="1" hidden="1" customWidth="1"/>
    <col min="11018" max="11018" width="13" style="1" bestFit="1" customWidth="1"/>
    <col min="11019" max="11019" width="16.28515625" style="1" customWidth="1"/>
    <col min="11020" max="11020" width="15.7109375" style="1" customWidth="1"/>
    <col min="11021" max="11021" width="16" style="1" customWidth="1"/>
    <col min="11022" max="11022" width="16.28515625" style="1" bestFit="1" customWidth="1"/>
    <col min="11023" max="11023" width="13.5703125" style="1" bestFit="1" customWidth="1"/>
    <col min="11024" max="11267" width="9.140625" style="1"/>
    <col min="11268" max="11268" width="7.5703125" style="1" customWidth="1"/>
    <col min="11269" max="11269" width="24.85546875" style="1" customWidth="1"/>
    <col min="11270" max="11270" width="14.7109375" style="1" customWidth="1"/>
    <col min="11271" max="11271" width="15.85546875" style="1" customWidth="1"/>
    <col min="11272" max="11272" width="15.5703125" style="1" customWidth="1"/>
    <col min="11273" max="11273" width="0" style="1" hidden="1" customWidth="1"/>
    <col min="11274" max="11274" width="13" style="1" bestFit="1" customWidth="1"/>
    <col min="11275" max="11275" width="16.28515625" style="1" customWidth="1"/>
    <col min="11276" max="11276" width="15.7109375" style="1" customWidth="1"/>
    <col min="11277" max="11277" width="16" style="1" customWidth="1"/>
    <col min="11278" max="11278" width="16.28515625" style="1" bestFit="1" customWidth="1"/>
    <col min="11279" max="11279" width="13.5703125" style="1" bestFit="1" customWidth="1"/>
    <col min="11280" max="11523" width="9.140625" style="1"/>
    <col min="11524" max="11524" width="7.5703125" style="1" customWidth="1"/>
    <col min="11525" max="11525" width="24.85546875" style="1" customWidth="1"/>
    <col min="11526" max="11526" width="14.7109375" style="1" customWidth="1"/>
    <col min="11527" max="11527" width="15.85546875" style="1" customWidth="1"/>
    <col min="11528" max="11528" width="15.5703125" style="1" customWidth="1"/>
    <col min="11529" max="11529" width="0" style="1" hidden="1" customWidth="1"/>
    <col min="11530" max="11530" width="13" style="1" bestFit="1" customWidth="1"/>
    <col min="11531" max="11531" width="16.28515625" style="1" customWidth="1"/>
    <col min="11532" max="11532" width="15.7109375" style="1" customWidth="1"/>
    <col min="11533" max="11533" width="16" style="1" customWidth="1"/>
    <col min="11534" max="11534" width="16.28515625" style="1" bestFit="1" customWidth="1"/>
    <col min="11535" max="11535" width="13.5703125" style="1" bestFit="1" customWidth="1"/>
    <col min="11536" max="11779" width="9.140625" style="1"/>
    <col min="11780" max="11780" width="7.5703125" style="1" customWidth="1"/>
    <col min="11781" max="11781" width="24.85546875" style="1" customWidth="1"/>
    <col min="11782" max="11782" width="14.7109375" style="1" customWidth="1"/>
    <col min="11783" max="11783" width="15.85546875" style="1" customWidth="1"/>
    <col min="11784" max="11784" width="15.5703125" style="1" customWidth="1"/>
    <col min="11785" max="11785" width="0" style="1" hidden="1" customWidth="1"/>
    <col min="11786" max="11786" width="13" style="1" bestFit="1" customWidth="1"/>
    <col min="11787" max="11787" width="16.28515625" style="1" customWidth="1"/>
    <col min="11788" max="11788" width="15.7109375" style="1" customWidth="1"/>
    <col min="11789" max="11789" width="16" style="1" customWidth="1"/>
    <col min="11790" max="11790" width="16.28515625" style="1" bestFit="1" customWidth="1"/>
    <col min="11791" max="11791" width="13.5703125" style="1" bestFit="1" customWidth="1"/>
    <col min="11792" max="12035" width="9.140625" style="1"/>
    <col min="12036" max="12036" width="7.5703125" style="1" customWidth="1"/>
    <col min="12037" max="12037" width="24.85546875" style="1" customWidth="1"/>
    <col min="12038" max="12038" width="14.7109375" style="1" customWidth="1"/>
    <col min="12039" max="12039" width="15.85546875" style="1" customWidth="1"/>
    <col min="12040" max="12040" width="15.5703125" style="1" customWidth="1"/>
    <col min="12041" max="12041" width="0" style="1" hidden="1" customWidth="1"/>
    <col min="12042" max="12042" width="13" style="1" bestFit="1" customWidth="1"/>
    <col min="12043" max="12043" width="16.28515625" style="1" customWidth="1"/>
    <col min="12044" max="12044" width="15.7109375" style="1" customWidth="1"/>
    <col min="12045" max="12045" width="16" style="1" customWidth="1"/>
    <col min="12046" max="12046" width="16.28515625" style="1" bestFit="1" customWidth="1"/>
    <col min="12047" max="12047" width="13.5703125" style="1" bestFit="1" customWidth="1"/>
    <col min="12048" max="12291" width="9.140625" style="1"/>
    <col min="12292" max="12292" width="7.5703125" style="1" customWidth="1"/>
    <col min="12293" max="12293" width="24.85546875" style="1" customWidth="1"/>
    <col min="12294" max="12294" width="14.7109375" style="1" customWidth="1"/>
    <col min="12295" max="12295" width="15.85546875" style="1" customWidth="1"/>
    <col min="12296" max="12296" width="15.5703125" style="1" customWidth="1"/>
    <col min="12297" max="12297" width="0" style="1" hidden="1" customWidth="1"/>
    <col min="12298" max="12298" width="13" style="1" bestFit="1" customWidth="1"/>
    <col min="12299" max="12299" width="16.28515625" style="1" customWidth="1"/>
    <col min="12300" max="12300" width="15.7109375" style="1" customWidth="1"/>
    <col min="12301" max="12301" width="16" style="1" customWidth="1"/>
    <col min="12302" max="12302" width="16.28515625" style="1" bestFit="1" customWidth="1"/>
    <col min="12303" max="12303" width="13.5703125" style="1" bestFit="1" customWidth="1"/>
    <col min="12304" max="12547" width="9.140625" style="1"/>
    <col min="12548" max="12548" width="7.5703125" style="1" customWidth="1"/>
    <col min="12549" max="12549" width="24.85546875" style="1" customWidth="1"/>
    <col min="12550" max="12550" width="14.7109375" style="1" customWidth="1"/>
    <col min="12551" max="12551" width="15.85546875" style="1" customWidth="1"/>
    <col min="12552" max="12552" width="15.5703125" style="1" customWidth="1"/>
    <col min="12553" max="12553" width="0" style="1" hidden="1" customWidth="1"/>
    <col min="12554" max="12554" width="13" style="1" bestFit="1" customWidth="1"/>
    <col min="12555" max="12555" width="16.28515625" style="1" customWidth="1"/>
    <col min="12556" max="12556" width="15.7109375" style="1" customWidth="1"/>
    <col min="12557" max="12557" width="16" style="1" customWidth="1"/>
    <col min="12558" max="12558" width="16.28515625" style="1" bestFit="1" customWidth="1"/>
    <col min="12559" max="12559" width="13.5703125" style="1" bestFit="1" customWidth="1"/>
    <col min="12560" max="12803" width="9.140625" style="1"/>
    <col min="12804" max="12804" width="7.5703125" style="1" customWidth="1"/>
    <col min="12805" max="12805" width="24.85546875" style="1" customWidth="1"/>
    <col min="12806" max="12806" width="14.7109375" style="1" customWidth="1"/>
    <col min="12807" max="12807" width="15.85546875" style="1" customWidth="1"/>
    <col min="12808" max="12808" width="15.5703125" style="1" customWidth="1"/>
    <col min="12809" max="12809" width="0" style="1" hidden="1" customWidth="1"/>
    <col min="12810" max="12810" width="13" style="1" bestFit="1" customWidth="1"/>
    <col min="12811" max="12811" width="16.28515625" style="1" customWidth="1"/>
    <col min="12812" max="12812" width="15.7109375" style="1" customWidth="1"/>
    <col min="12813" max="12813" width="16" style="1" customWidth="1"/>
    <col min="12814" max="12814" width="16.28515625" style="1" bestFit="1" customWidth="1"/>
    <col min="12815" max="12815" width="13.5703125" style="1" bestFit="1" customWidth="1"/>
    <col min="12816" max="13059" width="9.140625" style="1"/>
    <col min="13060" max="13060" width="7.5703125" style="1" customWidth="1"/>
    <col min="13061" max="13061" width="24.85546875" style="1" customWidth="1"/>
    <col min="13062" max="13062" width="14.7109375" style="1" customWidth="1"/>
    <col min="13063" max="13063" width="15.85546875" style="1" customWidth="1"/>
    <col min="13064" max="13064" width="15.5703125" style="1" customWidth="1"/>
    <col min="13065" max="13065" width="0" style="1" hidden="1" customWidth="1"/>
    <col min="13066" max="13066" width="13" style="1" bestFit="1" customWidth="1"/>
    <col min="13067" max="13067" width="16.28515625" style="1" customWidth="1"/>
    <col min="13068" max="13068" width="15.7109375" style="1" customWidth="1"/>
    <col min="13069" max="13069" width="16" style="1" customWidth="1"/>
    <col min="13070" max="13070" width="16.28515625" style="1" bestFit="1" customWidth="1"/>
    <col min="13071" max="13071" width="13.5703125" style="1" bestFit="1" customWidth="1"/>
    <col min="13072" max="13315" width="9.140625" style="1"/>
    <col min="13316" max="13316" width="7.5703125" style="1" customWidth="1"/>
    <col min="13317" max="13317" width="24.85546875" style="1" customWidth="1"/>
    <col min="13318" max="13318" width="14.7109375" style="1" customWidth="1"/>
    <col min="13319" max="13319" width="15.85546875" style="1" customWidth="1"/>
    <col min="13320" max="13320" width="15.5703125" style="1" customWidth="1"/>
    <col min="13321" max="13321" width="0" style="1" hidden="1" customWidth="1"/>
    <col min="13322" max="13322" width="13" style="1" bestFit="1" customWidth="1"/>
    <col min="13323" max="13323" width="16.28515625" style="1" customWidth="1"/>
    <col min="13324" max="13324" width="15.7109375" style="1" customWidth="1"/>
    <col min="13325" max="13325" width="16" style="1" customWidth="1"/>
    <col min="13326" max="13326" width="16.28515625" style="1" bestFit="1" customWidth="1"/>
    <col min="13327" max="13327" width="13.5703125" style="1" bestFit="1" customWidth="1"/>
    <col min="13328" max="13571" width="9.140625" style="1"/>
    <col min="13572" max="13572" width="7.5703125" style="1" customWidth="1"/>
    <col min="13573" max="13573" width="24.85546875" style="1" customWidth="1"/>
    <col min="13574" max="13574" width="14.7109375" style="1" customWidth="1"/>
    <col min="13575" max="13575" width="15.85546875" style="1" customWidth="1"/>
    <col min="13576" max="13576" width="15.5703125" style="1" customWidth="1"/>
    <col min="13577" max="13577" width="0" style="1" hidden="1" customWidth="1"/>
    <col min="13578" max="13578" width="13" style="1" bestFit="1" customWidth="1"/>
    <col min="13579" max="13579" width="16.28515625" style="1" customWidth="1"/>
    <col min="13580" max="13580" width="15.7109375" style="1" customWidth="1"/>
    <col min="13581" max="13581" width="16" style="1" customWidth="1"/>
    <col min="13582" max="13582" width="16.28515625" style="1" bestFit="1" customWidth="1"/>
    <col min="13583" max="13583" width="13.5703125" style="1" bestFit="1" customWidth="1"/>
    <col min="13584" max="13827" width="9.140625" style="1"/>
    <col min="13828" max="13828" width="7.5703125" style="1" customWidth="1"/>
    <col min="13829" max="13829" width="24.85546875" style="1" customWidth="1"/>
    <col min="13830" max="13830" width="14.7109375" style="1" customWidth="1"/>
    <col min="13831" max="13831" width="15.85546875" style="1" customWidth="1"/>
    <col min="13832" max="13832" width="15.5703125" style="1" customWidth="1"/>
    <col min="13833" max="13833" width="0" style="1" hidden="1" customWidth="1"/>
    <col min="13834" max="13834" width="13" style="1" bestFit="1" customWidth="1"/>
    <col min="13835" max="13835" width="16.28515625" style="1" customWidth="1"/>
    <col min="13836" max="13836" width="15.7109375" style="1" customWidth="1"/>
    <col min="13837" max="13837" width="16" style="1" customWidth="1"/>
    <col min="13838" max="13838" width="16.28515625" style="1" bestFit="1" customWidth="1"/>
    <col min="13839" max="13839" width="13.5703125" style="1" bestFit="1" customWidth="1"/>
    <col min="13840" max="14083" width="9.140625" style="1"/>
    <col min="14084" max="14084" width="7.5703125" style="1" customWidth="1"/>
    <col min="14085" max="14085" width="24.85546875" style="1" customWidth="1"/>
    <col min="14086" max="14086" width="14.7109375" style="1" customWidth="1"/>
    <col min="14087" max="14087" width="15.85546875" style="1" customWidth="1"/>
    <col min="14088" max="14088" width="15.5703125" style="1" customWidth="1"/>
    <col min="14089" max="14089" width="0" style="1" hidden="1" customWidth="1"/>
    <col min="14090" max="14090" width="13" style="1" bestFit="1" customWidth="1"/>
    <col min="14091" max="14091" width="16.28515625" style="1" customWidth="1"/>
    <col min="14092" max="14092" width="15.7109375" style="1" customWidth="1"/>
    <col min="14093" max="14093" width="16" style="1" customWidth="1"/>
    <col min="14094" max="14094" width="16.28515625" style="1" bestFit="1" customWidth="1"/>
    <col min="14095" max="14095" width="13.5703125" style="1" bestFit="1" customWidth="1"/>
    <col min="14096" max="14339" width="9.140625" style="1"/>
    <col min="14340" max="14340" width="7.5703125" style="1" customWidth="1"/>
    <col min="14341" max="14341" width="24.85546875" style="1" customWidth="1"/>
    <col min="14342" max="14342" width="14.7109375" style="1" customWidth="1"/>
    <col min="14343" max="14343" width="15.85546875" style="1" customWidth="1"/>
    <col min="14344" max="14344" width="15.5703125" style="1" customWidth="1"/>
    <col min="14345" max="14345" width="0" style="1" hidden="1" customWidth="1"/>
    <col min="14346" max="14346" width="13" style="1" bestFit="1" customWidth="1"/>
    <col min="14347" max="14347" width="16.28515625" style="1" customWidth="1"/>
    <col min="14348" max="14348" width="15.7109375" style="1" customWidth="1"/>
    <col min="14349" max="14349" width="16" style="1" customWidth="1"/>
    <col min="14350" max="14350" width="16.28515625" style="1" bestFit="1" customWidth="1"/>
    <col min="14351" max="14351" width="13.5703125" style="1" bestFit="1" customWidth="1"/>
    <col min="14352" max="14595" width="9.140625" style="1"/>
    <col min="14596" max="14596" width="7.5703125" style="1" customWidth="1"/>
    <col min="14597" max="14597" width="24.85546875" style="1" customWidth="1"/>
    <col min="14598" max="14598" width="14.7109375" style="1" customWidth="1"/>
    <col min="14599" max="14599" width="15.85546875" style="1" customWidth="1"/>
    <col min="14600" max="14600" width="15.5703125" style="1" customWidth="1"/>
    <col min="14601" max="14601" width="0" style="1" hidden="1" customWidth="1"/>
    <col min="14602" max="14602" width="13" style="1" bestFit="1" customWidth="1"/>
    <col min="14603" max="14603" width="16.28515625" style="1" customWidth="1"/>
    <col min="14604" max="14604" width="15.7109375" style="1" customWidth="1"/>
    <col min="14605" max="14605" width="16" style="1" customWidth="1"/>
    <col min="14606" max="14606" width="16.28515625" style="1" bestFit="1" customWidth="1"/>
    <col min="14607" max="14607" width="13.5703125" style="1" bestFit="1" customWidth="1"/>
    <col min="14608" max="14851" width="9.140625" style="1"/>
    <col min="14852" max="14852" width="7.5703125" style="1" customWidth="1"/>
    <col min="14853" max="14853" width="24.85546875" style="1" customWidth="1"/>
    <col min="14854" max="14854" width="14.7109375" style="1" customWidth="1"/>
    <col min="14855" max="14855" width="15.85546875" style="1" customWidth="1"/>
    <col min="14856" max="14856" width="15.5703125" style="1" customWidth="1"/>
    <col min="14857" max="14857" width="0" style="1" hidden="1" customWidth="1"/>
    <col min="14858" max="14858" width="13" style="1" bestFit="1" customWidth="1"/>
    <col min="14859" max="14859" width="16.28515625" style="1" customWidth="1"/>
    <col min="14860" max="14860" width="15.7109375" style="1" customWidth="1"/>
    <col min="14861" max="14861" width="16" style="1" customWidth="1"/>
    <col min="14862" max="14862" width="16.28515625" style="1" bestFit="1" customWidth="1"/>
    <col min="14863" max="14863" width="13.5703125" style="1" bestFit="1" customWidth="1"/>
    <col min="14864" max="15107" width="9.140625" style="1"/>
    <col min="15108" max="15108" width="7.5703125" style="1" customWidth="1"/>
    <col min="15109" max="15109" width="24.85546875" style="1" customWidth="1"/>
    <col min="15110" max="15110" width="14.7109375" style="1" customWidth="1"/>
    <col min="15111" max="15111" width="15.85546875" style="1" customWidth="1"/>
    <col min="15112" max="15112" width="15.5703125" style="1" customWidth="1"/>
    <col min="15113" max="15113" width="0" style="1" hidden="1" customWidth="1"/>
    <col min="15114" max="15114" width="13" style="1" bestFit="1" customWidth="1"/>
    <col min="15115" max="15115" width="16.28515625" style="1" customWidth="1"/>
    <col min="15116" max="15116" width="15.7109375" style="1" customWidth="1"/>
    <col min="15117" max="15117" width="16" style="1" customWidth="1"/>
    <col min="15118" max="15118" width="16.28515625" style="1" bestFit="1" customWidth="1"/>
    <col min="15119" max="15119" width="13.5703125" style="1" bestFit="1" customWidth="1"/>
    <col min="15120" max="15363" width="9.140625" style="1"/>
    <col min="15364" max="15364" width="7.5703125" style="1" customWidth="1"/>
    <col min="15365" max="15365" width="24.85546875" style="1" customWidth="1"/>
    <col min="15366" max="15366" width="14.7109375" style="1" customWidth="1"/>
    <col min="15367" max="15367" width="15.85546875" style="1" customWidth="1"/>
    <col min="15368" max="15368" width="15.5703125" style="1" customWidth="1"/>
    <col min="15369" max="15369" width="0" style="1" hidden="1" customWidth="1"/>
    <col min="15370" max="15370" width="13" style="1" bestFit="1" customWidth="1"/>
    <col min="15371" max="15371" width="16.28515625" style="1" customWidth="1"/>
    <col min="15372" max="15372" width="15.7109375" style="1" customWidth="1"/>
    <col min="15373" max="15373" width="16" style="1" customWidth="1"/>
    <col min="15374" max="15374" width="16.28515625" style="1" bestFit="1" customWidth="1"/>
    <col min="15375" max="15375" width="13.5703125" style="1" bestFit="1" customWidth="1"/>
    <col min="15376" max="15619" width="9.140625" style="1"/>
    <col min="15620" max="15620" width="7.5703125" style="1" customWidth="1"/>
    <col min="15621" max="15621" width="24.85546875" style="1" customWidth="1"/>
    <col min="15622" max="15622" width="14.7109375" style="1" customWidth="1"/>
    <col min="15623" max="15623" width="15.85546875" style="1" customWidth="1"/>
    <col min="15624" max="15624" width="15.5703125" style="1" customWidth="1"/>
    <col min="15625" max="15625" width="0" style="1" hidden="1" customWidth="1"/>
    <col min="15626" max="15626" width="13" style="1" bestFit="1" customWidth="1"/>
    <col min="15627" max="15627" width="16.28515625" style="1" customWidth="1"/>
    <col min="15628" max="15628" width="15.7109375" style="1" customWidth="1"/>
    <col min="15629" max="15629" width="16" style="1" customWidth="1"/>
    <col min="15630" max="15630" width="16.28515625" style="1" bestFit="1" customWidth="1"/>
    <col min="15631" max="15631" width="13.5703125" style="1" bestFit="1" customWidth="1"/>
    <col min="15632" max="15875" width="9.140625" style="1"/>
    <col min="15876" max="15876" width="7.5703125" style="1" customWidth="1"/>
    <col min="15877" max="15877" width="24.85546875" style="1" customWidth="1"/>
    <col min="15878" max="15878" width="14.7109375" style="1" customWidth="1"/>
    <col min="15879" max="15879" width="15.85546875" style="1" customWidth="1"/>
    <col min="15880" max="15880" width="15.5703125" style="1" customWidth="1"/>
    <col min="15881" max="15881" width="0" style="1" hidden="1" customWidth="1"/>
    <col min="15882" max="15882" width="13" style="1" bestFit="1" customWidth="1"/>
    <col min="15883" max="15883" width="16.28515625" style="1" customWidth="1"/>
    <col min="15884" max="15884" width="15.7109375" style="1" customWidth="1"/>
    <col min="15885" max="15885" width="16" style="1" customWidth="1"/>
    <col min="15886" max="15886" width="16.28515625" style="1" bestFit="1" customWidth="1"/>
    <col min="15887" max="15887" width="13.5703125" style="1" bestFit="1" customWidth="1"/>
    <col min="15888" max="16131" width="9.140625" style="1"/>
    <col min="16132" max="16132" width="7.5703125" style="1" customWidth="1"/>
    <col min="16133" max="16133" width="24.85546875" style="1" customWidth="1"/>
    <col min="16134" max="16134" width="14.7109375" style="1" customWidth="1"/>
    <col min="16135" max="16135" width="15.85546875" style="1" customWidth="1"/>
    <col min="16136" max="16136" width="15.5703125" style="1" customWidth="1"/>
    <col min="16137" max="16137" width="0" style="1" hidden="1" customWidth="1"/>
    <col min="16138" max="16138" width="13" style="1" bestFit="1" customWidth="1"/>
    <col min="16139" max="16139" width="16.28515625" style="1" customWidth="1"/>
    <col min="16140" max="16140" width="15.7109375" style="1" customWidth="1"/>
    <col min="16141" max="16141" width="16" style="1" customWidth="1"/>
    <col min="16142" max="16142" width="16.28515625" style="1" bestFit="1" customWidth="1"/>
    <col min="16143" max="16143" width="13.5703125" style="1" bestFit="1" customWidth="1"/>
    <col min="16144" max="16384" width="9.140625" style="1"/>
  </cols>
  <sheetData>
    <row r="1" spans="1:14" x14ac:dyDescent="0.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">
      <c r="A2" s="16" t="s">
        <v>102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s="2" customFormat="1" x14ac:dyDescent="0.2">
      <c r="C3" s="2" t="s">
        <v>1</v>
      </c>
      <c r="F3" s="2" t="s">
        <v>98</v>
      </c>
      <c r="H3" s="2" t="s">
        <v>71</v>
      </c>
      <c r="J3" s="2" t="s">
        <v>72</v>
      </c>
      <c r="K3" s="2" t="s">
        <v>2</v>
      </c>
      <c r="L3" s="2" t="s">
        <v>3</v>
      </c>
    </row>
    <row r="4" spans="1:14" s="2" customFormat="1" x14ac:dyDescent="0.2">
      <c r="C4" s="2" t="s">
        <v>4</v>
      </c>
      <c r="F4" s="2" t="s">
        <v>76</v>
      </c>
      <c r="G4" s="2" t="s">
        <v>65</v>
      </c>
      <c r="H4" s="2" t="s">
        <v>67</v>
      </c>
      <c r="I4" s="2" t="s">
        <v>67</v>
      </c>
      <c r="J4" s="2" t="s">
        <v>73</v>
      </c>
      <c r="K4" s="2" t="s">
        <v>69</v>
      </c>
      <c r="L4" s="2" t="s">
        <v>4</v>
      </c>
      <c r="M4" s="2" t="s">
        <v>5</v>
      </c>
      <c r="N4" s="2" t="s">
        <v>6</v>
      </c>
    </row>
    <row r="5" spans="1:14" s="2" customFormat="1" x14ac:dyDescent="0.2">
      <c r="A5" s="2" t="s">
        <v>7</v>
      </c>
      <c r="B5" s="2" t="s">
        <v>8</v>
      </c>
      <c r="C5" s="2" t="s">
        <v>9</v>
      </c>
      <c r="D5" s="2" t="s">
        <v>10</v>
      </c>
      <c r="E5" s="2" t="s">
        <v>11</v>
      </c>
      <c r="F5" s="2" t="s">
        <v>77</v>
      </c>
      <c r="G5" s="2" t="s">
        <v>12</v>
      </c>
      <c r="H5" s="2" t="s">
        <v>12</v>
      </c>
      <c r="I5" s="2" t="s">
        <v>12</v>
      </c>
      <c r="J5" s="2" t="s">
        <v>12</v>
      </c>
      <c r="K5" s="2" t="s">
        <v>5</v>
      </c>
      <c r="L5" s="2" t="s">
        <v>9</v>
      </c>
      <c r="M5" s="2" t="s">
        <v>9</v>
      </c>
      <c r="N5" s="2" t="s">
        <v>13</v>
      </c>
    </row>
    <row r="6" spans="1:14" ht="9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">
      <c r="A7" s="8">
        <v>1</v>
      </c>
      <c r="B7" s="1" t="s">
        <v>14</v>
      </c>
      <c r="C7" s="1">
        <v>-304511.64999999758</v>
      </c>
      <c r="D7" s="4">
        <v>43156993.990000002</v>
      </c>
      <c r="E7" s="9">
        <v>6000405.2800000003</v>
      </c>
      <c r="F7" s="1">
        <v>-26.68</v>
      </c>
      <c r="K7" s="1">
        <v>-38400000</v>
      </c>
      <c r="L7" s="17">
        <f t="shared" ref="L7:L70" si="0">SUM(C7+D7-E7+F7+G7+H7+I7+J7+K7)</f>
        <v>-1547949.6199999973</v>
      </c>
      <c r="M7" s="14">
        <v>74348967.289999992</v>
      </c>
      <c r="N7" s="1">
        <f t="shared" ref="N7:N69" si="1">SUM(L7:M7)</f>
        <v>72801017.669999987</v>
      </c>
    </row>
    <row r="8" spans="1:14" x14ac:dyDescent="0.2">
      <c r="A8" s="8">
        <v>2</v>
      </c>
      <c r="B8" s="1" t="s">
        <v>68</v>
      </c>
      <c r="C8" s="1">
        <v>-51613.320000000007</v>
      </c>
      <c r="D8" s="4">
        <v>260284.53</v>
      </c>
      <c r="E8" s="9"/>
      <c r="K8" s="1">
        <f>-1300000+1111600</f>
        <v>-188400</v>
      </c>
      <c r="L8" s="17">
        <f t="shared" si="0"/>
        <v>20271.209999999992</v>
      </c>
      <c r="M8" s="14">
        <v>2206224.7199999997</v>
      </c>
      <c r="N8" s="1">
        <f t="shared" si="1"/>
        <v>2226495.9299999997</v>
      </c>
    </row>
    <row r="9" spans="1:14" x14ac:dyDescent="0.2">
      <c r="A9" s="8">
        <v>3</v>
      </c>
      <c r="B9" s="1" t="s">
        <v>15</v>
      </c>
      <c r="C9" s="1">
        <v>-89380.410000000033</v>
      </c>
      <c r="D9" s="4">
        <v>810795.08</v>
      </c>
      <c r="E9" s="9">
        <v>102611.26</v>
      </c>
      <c r="K9" s="1">
        <v>-320000</v>
      </c>
      <c r="L9" s="17">
        <f t="shared" si="0"/>
        <v>298803.40999999992</v>
      </c>
      <c r="M9" s="14">
        <v>3038570.73</v>
      </c>
      <c r="N9" s="1">
        <f t="shared" si="1"/>
        <v>3337374.1399999997</v>
      </c>
    </row>
    <row r="10" spans="1:14" x14ac:dyDescent="0.2">
      <c r="A10" s="8">
        <v>4</v>
      </c>
      <c r="B10" s="1" t="s">
        <v>16</v>
      </c>
      <c r="C10" s="1">
        <v>69149.279999999853</v>
      </c>
      <c r="D10" s="4">
        <v>800042.95</v>
      </c>
      <c r="E10" s="9">
        <v>85133.24</v>
      </c>
      <c r="K10" s="1">
        <v>-491000</v>
      </c>
      <c r="L10" s="17">
        <f t="shared" si="0"/>
        <v>293058.98999999976</v>
      </c>
      <c r="M10" s="14">
        <v>2639999.89</v>
      </c>
      <c r="N10" s="1">
        <f t="shared" si="1"/>
        <v>2933058.88</v>
      </c>
    </row>
    <row r="11" spans="1:14" x14ac:dyDescent="0.2">
      <c r="A11" s="8">
        <v>5</v>
      </c>
      <c r="B11" s="1" t="s">
        <v>17</v>
      </c>
      <c r="C11" s="1">
        <v>16051.029999999999</v>
      </c>
      <c r="D11" s="4">
        <v>800042.94</v>
      </c>
      <c r="E11" s="9">
        <v>372691.92</v>
      </c>
      <c r="K11" s="1">
        <v>-169000</v>
      </c>
      <c r="L11" s="17">
        <f t="shared" si="0"/>
        <v>274402.05</v>
      </c>
      <c r="M11" s="14">
        <v>1362672.85</v>
      </c>
      <c r="N11" s="1">
        <f t="shared" si="1"/>
        <v>1637074.9000000001</v>
      </c>
    </row>
    <row r="12" spans="1:14" x14ac:dyDescent="0.2">
      <c r="A12" s="8">
        <v>6</v>
      </c>
      <c r="B12" s="1" t="s">
        <v>18</v>
      </c>
      <c r="C12" s="1">
        <v>40751.359999999986</v>
      </c>
      <c r="D12" s="4">
        <v>800042.92</v>
      </c>
      <c r="E12" s="9">
        <v>351679.69</v>
      </c>
      <c r="K12" s="1">
        <v>-211000</v>
      </c>
      <c r="L12" s="17">
        <f t="shared" si="0"/>
        <v>278114.59000000003</v>
      </c>
      <c r="M12" s="14">
        <v>2930590.49</v>
      </c>
      <c r="N12" s="1">
        <f t="shared" si="1"/>
        <v>3208705.08</v>
      </c>
    </row>
    <row r="13" spans="1:14" x14ac:dyDescent="0.2">
      <c r="A13" s="8">
        <v>7</v>
      </c>
      <c r="B13" s="1" t="s">
        <v>81</v>
      </c>
      <c r="C13" s="1">
        <v>116752.23999999999</v>
      </c>
      <c r="D13" s="4">
        <v>101636.21</v>
      </c>
      <c r="E13" s="9">
        <v>193943.37</v>
      </c>
      <c r="K13" s="1">
        <v>-55000</v>
      </c>
      <c r="L13" s="17">
        <f t="shared" si="0"/>
        <v>-30554.919999999984</v>
      </c>
      <c r="M13" s="14">
        <v>1090120.3600000001</v>
      </c>
      <c r="N13" s="1">
        <f t="shared" si="1"/>
        <v>1059565.4400000002</v>
      </c>
    </row>
    <row r="14" spans="1:14" x14ac:dyDescent="0.2">
      <c r="A14" s="8">
        <v>8</v>
      </c>
      <c r="B14" s="1" t="s">
        <v>80</v>
      </c>
      <c r="C14" s="1">
        <v>-61456.019999999844</v>
      </c>
      <c r="D14" s="4">
        <v>1630.98</v>
      </c>
      <c r="E14" s="9">
        <v>231317.45</v>
      </c>
      <c r="K14" s="1">
        <f>75000+135100</f>
        <v>210100</v>
      </c>
      <c r="L14" s="17">
        <f t="shared" si="0"/>
        <v>-81042.489999999874</v>
      </c>
      <c r="M14" s="14">
        <v>195679.16999999998</v>
      </c>
      <c r="N14" s="1">
        <f t="shared" si="1"/>
        <v>114636.68000000011</v>
      </c>
    </row>
    <row r="15" spans="1:14" x14ac:dyDescent="0.2">
      <c r="A15" s="8">
        <v>9</v>
      </c>
      <c r="B15" s="1" t="s">
        <v>19</v>
      </c>
      <c r="C15" s="1">
        <v>86952.170000000071</v>
      </c>
      <c r="D15" s="4">
        <v>986791.16</v>
      </c>
      <c r="E15" s="9">
        <v>81865.440000000002</v>
      </c>
      <c r="K15" s="1">
        <f>-694000-215000</f>
        <v>-909000</v>
      </c>
      <c r="L15" s="17">
        <f t="shared" si="0"/>
        <v>82877.89000000013</v>
      </c>
      <c r="M15" s="14">
        <v>3723507.4</v>
      </c>
      <c r="N15" s="1">
        <f t="shared" si="1"/>
        <v>3806385.29</v>
      </c>
    </row>
    <row r="16" spans="1:14" x14ac:dyDescent="0.2">
      <c r="A16" s="8">
        <v>10</v>
      </c>
      <c r="B16" s="1" t="s">
        <v>20</v>
      </c>
      <c r="C16" s="1">
        <v>128175.28</v>
      </c>
      <c r="D16" s="4">
        <v>980089.36</v>
      </c>
      <c r="E16" s="9">
        <f>1032208.21-921000</f>
        <v>111208.20999999996</v>
      </c>
      <c r="K16" s="1">
        <v>-921000</v>
      </c>
      <c r="L16" s="17">
        <f t="shared" si="0"/>
        <v>76056.429999999935</v>
      </c>
      <c r="M16" s="14">
        <v>1594834.82</v>
      </c>
      <c r="N16" s="1">
        <f t="shared" si="1"/>
        <v>1670891.25</v>
      </c>
    </row>
    <row r="17" spans="1:14" x14ac:dyDescent="0.2">
      <c r="A17" s="8">
        <v>11</v>
      </c>
      <c r="B17" s="1" t="s">
        <v>21</v>
      </c>
      <c r="C17" s="1">
        <v>75449.420000000027</v>
      </c>
      <c r="D17" s="4">
        <v>980089.36</v>
      </c>
      <c r="E17" s="9">
        <v>15294.15</v>
      </c>
      <c r="K17" s="1">
        <f>-715000-150000</f>
        <v>-865000</v>
      </c>
      <c r="L17" s="17">
        <f t="shared" si="0"/>
        <v>175244.63</v>
      </c>
      <c r="M17" s="14">
        <v>1362506.94</v>
      </c>
      <c r="N17" s="1">
        <f t="shared" si="1"/>
        <v>1537751.5699999998</v>
      </c>
    </row>
    <row r="18" spans="1:14" x14ac:dyDescent="0.2">
      <c r="A18" s="8">
        <v>12</v>
      </c>
      <c r="B18" s="1" t="s">
        <v>22</v>
      </c>
      <c r="C18" s="1">
        <v>91678.360000000102</v>
      </c>
      <c r="D18" s="4">
        <v>982868.36</v>
      </c>
      <c r="E18" s="9">
        <v>147871.93</v>
      </c>
      <c r="K18" s="1">
        <f>-626000-224000</f>
        <v>-850000</v>
      </c>
      <c r="L18" s="17">
        <f t="shared" si="0"/>
        <v>76674.79000000027</v>
      </c>
      <c r="M18" s="14">
        <v>2085545.57</v>
      </c>
      <c r="N18" s="1">
        <f t="shared" si="1"/>
        <v>2162220.3600000003</v>
      </c>
    </row>
    <row r="19" spans="1:14" x14ac:dyDescent="0.2">
      <c r="A19" s="8">
        <v>13</v>
      </c>
      <c r="B19" s="1" t="s">
        <v>23</v>
      </c>
      <c r="C19" s="1">
        <v>9.3099999999976717</v>
      </c>
      <c r="D19" s="4"/>
      <c r="E19" s="9"/>
      <c r="L19" s="17">
        <f t="shared" si="0"/>
        <v>9.3099999999976717</v>
      </c>
      <c r="M19" s="14">
        <v>444187.32999999996</v>
      </c>
      <c r="N19" s="1">
        <f t="shared" si="1"/>
        <v>444196.63999999996</v>
      </c>
    </row>
    <row r="20" spans="1:14" x14ac:dyDescent="0.2">
      <c r="A20" s="8">
        <v>14</v>
      </c>
      <c r="B20" s="1" t="s">
        <v>24</v>
      </c>
      <c r="C20" s="1">
        <v>45826.990000000005</v>
      </c>
      <c r="D20" s="4">
        <v>377</v>
      </c>
      <c r="E20" s="9"/>
      <c r="L20" s="17">
        <f t="shared" si="0"/>
        <v>46203.990000000005</v>
      </c>
      <c r="M20" s="14">
        <v>0</v>
      </c>
      <c r="N20" s="1">
        <f t="shared" si="1"/>
        <v>46203.990000000005</v>
      </c>
    </row>
    <row r="21" spans="1:14" x14ac:dyDescent="0.2">
      <c r="A21" s="8">
        <v>15</v>
      </c>
      <c r="B21" s="1" t="s">
        <v>25</v>
      </c>
      <c r="C21" s="1">
        <v>7816.6599999999989</v>
      </c>
      <c r="D21" s="4">
        <v>707.92</v>
      </c>
      <c r="E21" s="9"/>
      <c r="L21" s="17">
        <f t="shared" si="0"/>
        <v>8524.5799999999981</v>
      </c>
      <c r="M21" s="14">
        <v>219444.44999999998</v>
      </c>
      <c r="N21" s="1">
        <f>SUM(L21:M21)</f>
        <v>227969.02999999997</v>
      </c>
    </row>
    <row r="22" spans="1:14" x14ac:dyDescent="0.2">
      <c r="A22" s="8">
        <v>16</v>
      </c>
      <c r="B22" s="1" t="s">
        <v>26</v>
      </c>
      <c r="C22" s="1">
        <v>845.92000000000007</v>
      </c>
      <c r="D22" s="4">
        <v>75</v>
      </c>
      <c r="E22" s="9"/>
      <c r="L22" s="17">
        <f t="shared" si="0"/>
        <v>920.92000000000007</v>
      </c>
      <c r="M22" s="1">
        <v>183112.12000000002</v>
      </c>
      <c r="N22" s="1">
        <f t="shared" si="1"/>
        <v>184033.04000000004</v>
      </c>
    </row>
    <row r="23" spans="1:14" x14ac:dyDescent="0.2">
      <c r="A23" s="8">
        <v>17</v>
      </c>
      <c r="B23" s="1" t="s">
        <v>27</v>
      </c>
      <c r="C23" s="1">
        <v>-12586.580000000024</v>
      </c>
      <c r="D23" s="4">
        <v>84682.27</v>
      </c>
      <c r="E23" s="9">
        <v>25920.34</v>
      </c>
      <c r="L23" s="17">
        <f t="shared" si="0"/>
        <v>46175.349999999977</v>
      </c>
      <c r="M23" s="14">
        <v>23670.19</v>
      </c>
      <c r="N23" s="1">
        <f t="shared" si="1"/>
        <v>69845.539999999979</v>
      </c>
    </row>
    <row r="24" spans="1:14" x14ac:dyDescent="0.2">
      <c r="A24" s="8">
        <v>18</v>
      </c>
      <c r="B24" s="1" t="s">
        <v>28</v>
      </c>
      <c r="C24" s="1">
        <v>101862.43999999994</v>
      </c>
      <c r="D24" s="4">
        <v>3672904.19</v>
      </c>
      <c r="E24" s="9">
        <f>3813486.69-280000-2428000</f>
        <v>1105486.69</v>
      </c>
      <c r="K24" s="1">
        <f>-280000-2428000</f>
        <v>-2708000</v>
      </c>
      <c r="L24" s="17">
        <f t="shared" si="0"/>
        <v>-38720.060000000056</v>
      </c>
      <c r="M24" s="14">
        <v>10117856.459999999</v>
      </c>
      <c r="N24" s="1">
        <f t="shared" si="1"/>
        <v>10079136.399999999</v>
      </c>
    </row>
    <row r="25" spans="1:14" x14ac:dyDescent="0.2">
      <c r="A25" s="8">
        <v>19</v>
      </c>
      <c r="B25" s="1" t="s">
        <v>29</v>
      </c>
      <c r="C25" s="1">
        <v>24262.919999999987</v>
      </c>
      <c r="D25" s="4">
        <v>9443.4500000000007</v>
      </c>
      <c r="E25" s="9">
        <v>22190.23</v>
      </c>
      <c r="L25" s="17">
        <f t="shared" si="0"/>
        <v>11516.139999999989</v>
      </c>
      <c r="M25" s="14">
        <v>0</v>
      </c>
      <c r="N25" s="1">
        <f t="shared" si="1"/>
        <v>11516.139999999989</v>
      </c>
    </row>
    <row r="26" spans="1:14" x14ac:dyDescent="0.2">
      <c r="A26" s="8">
        <v>20</v>
      </c>
      <c r="B26" s="1" t="s">
        <v>30</v>
      </c>
      <c r="C26" s="1">
        <v>0</v>
      </c>
      <c r="D26" s="4"/>
      <c r="E26" s="9"/>
      <c r="L26" s="17">
        <f t="shared" si="0"/>
        <v>0</v>
      </c>
      <c r="M26" s="14">
        <v>0</v>
      </c>
      <c r="N26" s="1">
        <f t="shared" si="1"/>
        <v>0</v>
      </c>
    </row>
    <row r="27" spans="1:14" x14ac:dyDescent="0.2">
      <c r="A27" s="8">
        <v>21</v>
      </c>
      <c r="B27" s="1" t="s">
        <v>31</v>
      </c>
      <c r="C27" s="1">
        <v>6673.1599999999744</v>
      </c>
      <c r="D27" s="4">
        <v>29385</v>
      </c>
      <c r="E27" s="9">
        <v>132.04</v>
      </c>
      <c r="L27" s="17">
        <f t="shared" si="0"/>
        <v>35926.119999999974</v>
      </c>
      <c r="M27" s="14">
        <v>2385742.71</v>
      </c>
      <c r="N27" s="1">
        <f t="shared" si="1"/>
        <v>2421668.83</v>
      </c>
    </row>
    <row r="28" spans="1:14" ht="12" customHeight="1" x14ac:dyDescent="0.2">
      <c r="A28" s="8">
        <v>22</v>
      </c>
      <c r="B28" s="1" t="s">
        <v>32</v>
      </c>
      <c r="C28" s="1">
        <v>29164.899999999965</v>
      </c>
      <c r="D28" s="4">
        <v>29290</v>
      </c>
      <c r="E28" s="9"/>
      <c r="L28" s="17">
        <f t="shared" si="0"/>
        <v>58454.899999999965</v>
      </c>
      <c r="M28" s="14">
        <v>1987456.98</v>
      </c>
      <c r="N28" s="1">
        <f t="shared" si="1"/>
        <v>2045911.88</v>
      </c>
    </row>
    <row r="29" spans="1:14" x14ac:dyDescent="0.2">
      <c r="A29" s="8">
        <v>23</v>
      </c>
      <c r="B29" s="1" t="s">
        <v>33</v>
      </c>
      <c r="C29" s="1">
        <v>2849.570000000022</v>
      </c>
      <c r="D29" s="4"/>
      <c r="E29" s="9"/>
      <c r="L29" s="17">
        <f t="shared" si="0"/>
        <v>2849.570000000022</v>
      </c>
      <c r="M29" s="14">
        <v>158806.41999999998</v>
      </c>
      <c r="N29" s="1">
        <f t="shared" si="1"/>
        <v>161655.99000000002</v>
      </c>
    </row>
    <row r="30" spans="1:14" ht="12" customHeight="1" x14ac:dyDescent="0.2">
      <c r="A30" s="8">
        <v>24</v>
      </c>
      <c r="B30" s="1" t="s">
        <v>64</v>
      </c>
      <c r="C30" s="1">
        <v>194471.87</v>
      </c>
      <c r="D30" s="4">
        <v>1525</v>
      </c>
      <c r="E30" s="9">
        <v>147</v>
      </c>
      <c r="L30" s="17">
        <f t="shared" si="0"/>
        <v>195849.87</v>
      </c>
      <c r="M30" s="14">
        <v>0</v>
      </c>
      <c r="N30" s="1">
        <f t="shared" si="1"/>
        <v>195849.87</v>
      </c>
    </row>
    <row r="31" spans="1:14" x14ac:dyDescent="0.2">
      <c r="A31" s="8">
        <v>25</v>
      </c>
      <c r="B31" s="1" t="s">
        <v>34</v>
      </c>
      <c r="C31" s="1">
        <v>0</v>
      </c>
      <c r="D31" s="4"/>
      <c r="E31" s="9"/>
      <c r="L31" s="17">
        <f t="shared" si="0"/>
        <v>0</v>
      </c>
      <c r="M31" s="14">
        <v>0</v>
      </c>
      <c r="N31" s="1">
        <f t="shared" si="1"/>
        <v>0</v>
      </c>
    </row>
    <row r="32" spans="1:14" x14ac:dyDescent="0.2">
      <c r="A32" s="8">
        <v>26</v>
      </c>
      <c r="B32" s="1" t="s">
        <v>35</v>
      </c>
      <c r="C32" s="1">
        <v>1700</v>
      </c>
      <c r="D32" s="4">
        <v>150</v>
      </c>
      <c r="E32" s="9"/>
      <c r="L32" s="17">
        <f t="shared" si="0"/>
        <v>1850</v>
      </c>
      <c r="M32" s="14">
        <v>245346.32</v>
      </c>
      <c r="N32" s="1">
        <f t="shared" si="1"/>
        <v>247196.32</v>
      </c>
    </row>
    <row r="33" spans="1:14" x14ac:dyDescent="0.2">
      <c r="A33" s="8">
        <v>27</v>
      </c>
      <c r="B33" s="1" t="s">
        <v>36</v>
      </c>
      <c r="C33" s="1">
        <v>0</v>
      </c>
      <c r="D33" s="4"/>
      <c r="E33" s="9"/>
      <c r="L33" s="17">
        <f t="shared" si="0"/>
        <v>0</v>
      </c>
      <c r="M33" s="14">
        <v>918313.51</v>
      </c>
      <c r="N33" s="1">
        <f t="shared" si="1"/>
        <v>918313.51</v>
      </c>
    </row>
    <row r="34" spans="1:14" x14ac:dyDescent="0.2">
      <c r="A34" s="8">
        <v>28</v>
      </c>
      <c r="B34" s="1" t="s">
        <v>37</v>
      </c>
      <c r="C34" s="1">
        <v>0</v>
      </c>
      <c r="D34" s="4"/>
      <c r="E34" s="9"/>
      <c r="L34" s="17">
        <f t="shared" si="0"/>
        <v>0</v>
      </c>
      <c r="M34" s="14">
        <v>16320.98</v>
      </c>
      <c r="N34" s="1">
        <f t="shared" si="1"/>
        <v>16320.98</v>
      </c>
    </row>
    <row r="35" spans="1:14" x14ac:dyDescent="0.2">
      <c r="A35" s="8">
        <v>29</v>
      </c>
      <c r="B35" s="1" t="s">
        <v>38</v>
      </c>
      <c r="C35" s="1">
        <v>0</v>
      </c>
      <c r="D35" s="4"/>
      <c r="E35" s="9"/>
      <c r="L35" s="17">
        <f t="shared" si="0"/>
        <v>0</v>
      </c>
      <c r="M35" s="14">
        <v>213099.35</v>
      </c>
      <c r="N35" s="1">
        <f t="shared" si="1"/>
        <v>213099.35</v>
      </c>
    </row>
    <row r="36" spans="1:14" x14ac:dyDescent="0.2">
      <c r="A36" s="8">
        <v>30</v>
      </c>
      <c r="B36" s="1" t="s">
        <v>39</v>
      </c>
      <c r="C36" s="1">
        <v>5.8499999999999091</v>
      </c>
      <c r="D36" s="4">
        <v>4.34</v>
      </c>
      <c r="E36" s="9"/>
      <c r="L36" s="17">
        <f t="shared" si="0"/>
        <v>10.189999999999909</v>
      </c>
      <c r="M36" s="14">
        <v>143815.74</v>
      </c>
      <c r="N36" s="1">
        <f t="shared" si="1"/>
        <v>143825.93</v>
      </c>
    </row>
    <row r="37" spans="1:14" x14ac:dyDescent="0.2">
      <c r="A37" s="8">
        <v>31</v>
      </c>
      <c r="B37" s="1" t="s">
        <v>40</v>
      </c>
      <c r="C37" s="1">
        <v>1193.010000000002</v>
      </c>
      <c r="D37" s="4">
        <v>5772.37</v>
      </c>
      <c r="E37" s="9"/>
      <c r="L37" s="17">
        <f t="shared" si="0"/>
        <v>6965.3800000000019</v>
      </c>
      <c r="M37" s="14">
        <v>285729.41000000003</v>
      </c>
      <c r="N37" s="1">
        <f t="shared" si="1"/>
        <v>292694.79000000004</v>
      </c>
    </row>
    <row r="38" spans="1:14" ht="14.45" customHeight="1" x14ac:dyDescent="0.2">
      <c r="A38" s="8">
        <v>32</v>
      </c>
      <c r="B38" s="1" t="s">
        <v>41</v>
      </c>
      <c r="C38" s="1">
        <v>9389.6399999999849</v>
      </c>
      <c r="D38" s="4">
        <v>7142</v>
      </c>
      <c r="E38" s="9"/>
      <c r="L38" s="17">
        <f t="shared" si="0"/>
        <v>16531.639999999985</v>
      </c>
      <c r="M38" s="14">
        <v>856902.54</v>
      </c>
      <c r="N38" s="1">
        <f t="shared" si="1"/>
        <v>873434.18</v>
      </c>
    </row>
    <row r="39" spans="1:14" ht="11.25" customHeight="1" x14ac:dyDescent="0.2">
      <c r="A39" s="8">
        <v>33</v>
      </c>
      <c r="B39" s="1" t="s">
        <v>42</v>
      </c>
      <c r="C39" s="1">
        <v>84524.899999999965</v>
      </c>
      <c r="D39" s="4">
        <v>6722.33</v>
      </c>
      <c r="E39" s="9"/>
      <c r="L39" s="17">
        <f t="shared" si="0"/>
        <v>91247.229999999967</v>
      </c>
      <c r="M39" s="14">
        <v>380576.98</v>
      </c>
      <c r="N39" s="1">
        <f t="shared" si="1"/>
        <v>471824.20999999996</v>
      </c>
    </row>
    <row r="40" spans="1:14" x14ac:dyDescent="0.2">
      <c r="A40" s="8">
        <v>34</v>
      </c>
      <c r="B40" s="1" t="s">
        <v>43</v>
      </c>
      <c r="C40" s="1">
        <v>182216.5</v>
      </c>
      <c r="D40" s="4">
        <v>2130</v>
      </c>
      <c r="E40" s="9"/>
      <c r="L40" s="17">
        <f t="shared" si="0"/>
        <v>184346.5</v>
      </c>
      <c r="M40" s="14">
        <v>0</v>
      </c>
      <c r="N40" s="1">
        <f t="shared" si="1"/>
        <v>184346.5</v>
      </c>
    </row>
    <row r="41" spans="1:14" x14ac:dyDescent="0.2">
      <c r="A41" s="8">
        <v>35</v>
      </c>
      <c r="B41" s="1" t="s">
        <v>66</v>
      </c>
      <c r="C41" s="1">
        <v>0</v>
      </c>
      <c r="D41" s="4"/>
      <c r="E41" s="9"/>
      <c r="L41" s="17">
        <f t="shared" si="0"/>
        <v>0</v>
      </c>
      <c r="M41" s="14">
        <v>0</v>
      </c>
      <c r="N41" s="1">
        <f t="shared" si="1"/>
        <v>0</v>
      </c>
    </row>
    <row r="42" spans="1:14" x14ac:dyDescent="0.2">
      <c r="A42" s="8">
        <v>36</v>
      </c>
      <c r="B42" s="1" t="s">
        <v>44</v>
      </c>
      <c r="C42" s="1">
        <v>6826.919999999991</v>
      </c>
      <c r="D42" s="4"/>
      <c r="E42" s="9">
        <v>30672</v>
      </c>
      <c r="L42" s="17">
        <f t="shared" si="0"/>
        <v>-23845.080000000009</v>
      </c>
      <c r="M42" s="14">
        <v>40651.93</v>
      </c>
      <c r="N42" s="1">
        <f t="shared" si="1"/>
        <v>16806.849999999991</v>
      </c>
    </row>
    <row r="43" spans="1:14" x14ac:dyDescent="0.2">
      <c r="A43" s="8">
        <v>37</v>
      </c>
      <c r="B43" s="1" t="s">
        <v>45</v>
      </c>
      <c r="C43" s="1">
        <v>0</v>
      </c>
      <c r="D43" s="4"/>
      <c r="E43" s="9"/>
      <c r="L43" s="17">
        <f t="shared" si="0"/>
        <v>0</v>
      </c>
      <c r="M43" s="14">
        <v>0</v>
      </c>
      <c r="N43" s="1">
        <f t="shared" si="1"/>
        <v>0</v>
      </c>
    </row>
    <row r="44" spans="1:14" x14ac:dyDescent="0.2">
      <c r="A44" s="8">
        <v>38</v>
      </c>
      <c r="B44" s="1" t="s">
        <v>46</v>
      </c>
      <c r="C44" s="1">
        <v>162455.9700000002</v>
      </c>
      <c r="D44" s="4">
        <v>2066571.23</v>
      </c>
      <c r="E44" s="9">
        <v>1244280</v>
      </c>
      <c r="K44" s="1">
        <v>-887528.75</v>
      </c>
      <c r="L44" s="17">
        <f t="shared" si="0"/>
        <v>97218.450000000186</v>
      </c>
      <c r="M44" s="14">
        <v>8347.02</v>
      </c>
      <c r="N44" s="1">
        <f t="shared" si="1"/>
        <v>105565.47000000019</v>
      </c>
    </row>
    <row r="45" spans="1:14" x14ac:dyDescent="0.2">
      <c r="A45" s="8">
        <v>39</v>
      </c>
      <c r="B45" s="1" t="s">
        <v>47</v>
      </c>
      <c r="C45" s="1">
        <v>0</v>
      </c>
      <c r="D45" s="4"/>
      <c r="E45" s="9"/>
      <c r="K45" s="1">
        <v>0</v>
      </c>
      <c r="L45" s="17">
        <f t="shared" si="0"/>
        <v>0</v>
      </c>
      <c r="M45" s="14">
        <v>0</v>
      </c>
      <c r="N45" s="1">
        <f t="shared" si="1"/>
        <v>0</v>
      </c>
    </row>
    <row r="46" spans="1:14" x14ac:dyDescent="0.2">
      <c r="A46" s="8">
        <v>40</v>
      </c>
      <c r="B46" s="1" t="s">
        <v>48</v>
      </c>
      <c r="C46" s="1">
        <v>20.109999999927823</v>
      </c>
      <c r="D46" s="4">
        <v>0.04</v>
      </c>
      <c r="E46" s="9"/>
      <c r="L46" s="17">
        <f t="shared" si="0"/>
        <v>20.149999999927822</v>
      </c>
      <c r="M46" s="14">
        <v>1970980.5999999999</v>
      </c>
      <c r="N46" s="1">
        <f t="shared" si="1"/>
        <v>1971000.7499999998</v>
      </c>
    </row>
    <row r="47" spans="1:14" x14ac:dyDescent="0.2">
      <c r="A47" s="8">
        <v>41</v>
      </c>
      <c r="B47" s="1" t="s">
        <v>49</v>
      </c>
      <c r="C47" s="1">
        <v>0</v>
      </c>
      <c r="D47" s="4"/>
      <c r="E47" s="9"/>
      <c r="L47" s="17">
        <f t="shared" si="0"/>
        <v>0</v>
      </c>
      <c r="M47" s="14">
        <v>0</v>
      </c>
      <c r="N47" s="1">
        <f t="shared" si="1"/>
        <v>0</v>
      </c>
    </row>
    <row r="48" spans="1:14" x14ac:dyDescent="0.2">
      <c r="A48" s="8">
        <v>42</v>
      </c>
      <c r="B48" s="1" t="s">
        <v>50</v>
      </c>
      <c r="C48" s="1">
        <v>4760.28</v>
      </c>
      <c r="D48" s="4">
        <v>14195.36</v>
      </c>
      <c r="E48" s="9"/>
      <c r="K48" s="1">
        <v>-4750</v>
      </c>
      <c r="L48" s="17">
        <f t="shared" si="0"/>
        <v>14205.64</v>
      </c>
      <c r="M48" s="14">
        <v>577137.41</v>
      </c>
      <c r="N48" s="1">
        <f t="shared" si="1"/>
        <v>591343.05000000005</v>
      </c>
    </row>
    <row r="49" spans="1:14" x14ac:dyDescent="0.2">
      <c r="A49" s="8">
        <v>43</v>
      </c>
      <c r="B49" s="1" t="s">
        <v>75</v>
      </c>
      <c r="C49" s="1">
        <v>45462.78</v>
      </c>
      <c r="D49" s="4">
        <v>801</v>
      </c>
      <c r="E49" s="9">
        <v>4628.75</v>
      </c>
      <c r="L49" s="17">
        <f t="shared" si="0"/>
        <v>41635.03</v>
      </c>
      <c r="M49" s="14"/>
      <c r="N49" s="1">
        <f t="shared" si="1"/>
        <v>41635.03</v>
      </c>
    </row>
    <row r="50" spans="1:14" x14ac:dyDescent="0.2">
      <c r="A50" s="8">
        <v>44</v>
      </c>
      <c r="B50" s="1" t="s">
        <v>51</v>
      </c>
      <c r="C50" s="1">
        <v>0</v>
      </c>
      <c r="D50" s="4"/>
      <c r="E50" s="9"/>
      <c r="L50" s="17">
        <f t="shared" si="0"/>
        <v>0</v>
      </c>
      <c r="M50" s="14">
        <v>0</v>
      </c>
      <c r="N50" s="1">
        <f t="shared" si="1"/>
        <v>0</v>
      </c>
    </row>
    <row r="51" spans="1:14" x14ac:dyDescent="0.2">
      <c r="A51" s="8">
        <v>45</v>
      </c>
      <c r="B51" s="1" t="s">
        <v>82</v>
      </c>
      <c r="C51" s="1">
        <v>67915.289999999994</v>
      </c>
      <c r="D51" s="4"/>
      <c r="E51" s="9">
        <v>21511.31</v>
      </c>
      <c r="L51" s="17">
        <f t="shared" si="0"/>
        <v>46403.979999999996</v>
      </c>
      <c r="M51" s="14">
        <v>0</v>
      </c>
      <c r="N51" s="1">
        <f t="shared" si="1"/>
        <v>46403.979999999996</v>
      </c>
    </row>
    <row r="52" spans="1:14" x14ac:dyDescent="0.2">
      <c r="A52" s="8">
        <v>46</v>
      </c>
      <c r="B52" s="1" t="s">
        <v>74</v>
      </c>
      <c r="C52" s="1">
        <v>24.990000000000002</v>
      </c>
      <c r="D52" s="4">
        <v>0.06</v>
      </c>
      <c r="E52" s="9"/>
      <c r="L52" s="17">
        <f t="shared" si="0"/>
        <v>25.05</v>
      </c>
      <c r="M52" s="14">
        <v>178338.86000000002</v>
      </c>
      <c r="N52" s="1">
        <f t="shared" si="1"/>
        <v>178363.91</v>
      </c>
    </row>
    <row r="53" spans="1:14" x14ac:dyDescent="0.2">
      <c r="A53" s="8">
        <v>47</v>
      </c>
      <c r="B53" s="1" t="s">
        <v>52</v>
      </c>
      <c r="C53" s="1">
        <v>4.8499999999960526</v>
      </c>
      <c r="D53" s="4">
        <v>0.01</v>
      </c>
      <c r="E53" s="9"/>
      <c r="L53" s="17">
        <f t="shared" si="0"/>
        <v>4.8599999999960524</v>
      </c>
      <c r="M53" s="14">
        <v>373130.21</v>
      </c>
      <c r="N53" s="1">
        <f t="shared" si="1"/>
        <v>373135.07</v>
      </c>
    </row>
    <row r="54" spans="1:14" x14ac:dyDescent="0.2">
      <c r="A54" s="8">
        <v>48</v>
      </c>
      <c r="B54" s="1" t="s">
        <v>53</v>
      </c>
      <c r="C54" s="1">
        <v>44492.909999999967</v>
      </c>
      <c r="D54" s="4">
        <v>25629.07</v>
      </c>
      <c r="E54" s="9">
        <v>19607.240000000002</v>
      </c>
      <c r="K54" s="1">
        <v>-45480</v>
      </c>
      <c r="L54" s="17">
        <f t="shared" si="0"/>
        <v>5034.7399999999616</v>
      </c>
      <c r="M54" s="14">
        <v>503900.2</v>
      </c>
      <c r="N54" s="1">
        <f t="shared" si="1"/>
        <v>508934.93999999994</v>
      </c>
    </row>
    <row r="55" spans="1:14" x14ac:dyDescent="0.2">
      <c r="A55" s="8">
        <v>49</v>
      </c>
      <c r="B55" s="1" t="s">
        <v>84</v>
      </c>
      <c r="C55" s="1">
        <v>0</v>
      </c>
      <c r="D55" s="4"/>
      <c r="E55" s="9"/>
      <c r="L55" s="17">
        <f t="shared" si="0"/>
        <v>0</v>
      </c>
      <c r="M55" s="14">
        <v>0</v>
      </c>
      <c r="N55" s="1">
        <f t="shared" si="1"/>
        <v>0</v>
      </c>
    </row>
    <row r="56" spans="1:14" x14ac:dyDescent="0.2">
      <c r="A56" s="8">
        <v>50</v>
      </c>
      <c r="B56" s="1" t="s">
        <v>83</v>
      </c>
      <c r="C56" s="1">
        <v>250537.09</v>
      </c>
      <c r="D56" s="4">
        <v>10590.21</v>
      </c>
      <c r="E56" s="9">
        <v>4269.97</v>
      </c>
      <c r="L56" s="17">
        <f t="shared" si="0"/>
        <v>256857.33</v>
      </c>
      <c r="M56" s="14">
        <v>0</v>
      </c>
      <c r="N56" s="1">
        <f t="shared" si="1"/>
        <v>256857.33</v>
      </c>
    </row>
    <row r="57" spans="1:14" x14ac:dyDescent="0.2">
      <c r="A57" s="8">
        <v>53</v>
      </c>
      <c r="B57" s="1" t="s">
        <v>86</v>
      </c>
      <c r="C57" s="1">
        <v>134792.4</v>
      </c>
      <c r="D57" s="4">
        <v>4560</v>
      </c>
      <c r="E57" s="9"/>
      <c r="L57" s="17">
        <f t="shared" si="0"/>
        <v>139352.4</v>
      </c>
      <c r="M57" s="14">
        <v>0</v>
      </c>
      <c r="N57" s="1">
        <f t="shared" si="1"/>
        <v>139352.4</v>
      </c>
    </row>
    <row r="58" spans="1:14" x14ac:dyDescent="0.2">
      <c r="A58" s="8">
        <v>54</v>
      </c>
      <c r="B58" s="1" t="s">
        <v>54</v>
      </c>
      <c r="C58" s="1">
        <v>0</v>
      </c>
      <c r="D58" s="4"/>
      <c r="E58" s="9"/>
      <c r="L58" s="17">
        <f t="shared" si="0"/>
        <v>0</v>
      </c>
      <c r="M58" s="14">
        <v>0</v>
      </c>
      <c r="N58" s="1">
        <f t="shared" si="1"/>
        <v>0</v>
      </c>
    </row>
    <row r="59" spans="1:14" x14ac:dyDescent="0.2">
      <c r="A59" s="8">
        <v>55</v>
      </c>
      <c r="B59" s="1" t="s">
        <v>97</v>
      </c>
      <c r="C59" s="1">
        <v>99199.429999999978</v>
      </c>
      <c r="D59" s="4">
        <v>21.01</v>
      </c>
      <c r="E59" s="9"/>
      <c r="L59" s="17">
        <f t="shared" si="0"/>
        <v>99220.439999999973</v>
      </c>
      <c r="M59" s="14">
        <v>0</v>
      </c>
      <c r="N59" s="1">
        <f t="shared" si="1"/>
        <v>99220.439999999973</v>
      </c>
    </row>
    <row r="60" spans="1:14" x14ac:dyDescent="0.2">
      <c r="A60" s="8">
        <v>56</v>
      </c>
      <c r="B60" s="1" t="s">
        <v>55</v>
      </c>
      <c r="C60" s="1">
        <v>1482.9099999999994</v>
      </c>
      <c r="D60" s="4">
        <v>3.14</v>
      </c>
      <c r="E60" s="9"/>
      <c r="L60" s="17">
        <f t="shared" si="0"/>
        <v>1486.0499999999995</v>
      </c>
      <c r="M60" s="14">
        <v>0</v>
      </c>
      <c r="N60" s="1">
        <f t="shared" si="1"/>
        <v>1486.0499999999995</v>
      </c>
    </row>
    <row r="61" spans="1:14" x14ac:dyDescent="0.2">
      <c r="A61" s="8">
        <v>57</v>
      </c>
      <c r="B61" s="1" t="s">
        <v>56</v>
      </c>
      <c r="C61" s="1">
        <v>181.28</v>
      </c>
      <c r="D61" s="4"/>
      <c r="E61" s="9"/>
      <c r="L61" s="17">
        <f t="shared" si="0"/>
        <v>181.28</v>
      </c>
      <c r="M61" s="14">
        <v>0</v>
      </c>
      <c r="N61" s="1">
        <f t="shared" si="1"/>
        <v>181.28</v>
      </c>
    </row>
    <row r="62" spans="1:14" x14ac:dyDescent="0.2">
      <c r="A62" s="8">
        <v>58</v>
      </c>
      <c r="B62" s="1" t="s">
        <v>57</v>
      </c>
      <c r="C62" s="1">
        <v>0</v>
      </c>
      <c r="D62" s="4"/>
      <c r="E62" s="9"/>
      <c r="L62" s="17">
        <f t="shared" si="0"/>
        <v>0</v>
      </c>
      <c r="M62" s="14">
        <v>0</v>
      </c>
      <c r="N62" s="1">
        <f t="shared" si="1"/>
        <v>0</v>
      </c>
    </row>
    <row r="63" spans="1:14" x14ac:dyDescent="0.2">
      <c r="A63" s="8">
        <v>59</v>
      </c>
      <c r="B63" s="1" t="s">
        <v>58</v>
      </c>
      <c r="C63" s="1">
        <v>0</v>
      </c>
      <c r="D63" s="4"/>
      <c r="E63" s="9"/>
      <c r="L63" s="17">
        <f t="shared" si="0"/>
        <v>0</v>
      </c>
      <c r="M63" s="14">
        <v>0</v>
      </c>
      <c r="N63" s="1">
        <f t="shared" si="1"/>
        <v>0</v>
      </c>
    </row>
    <row r="64" spans="1:14" x14ac:dyDescent="0.2">
      <c r="A64" s="8">
        <v>61</v>
      </c>
      <c r="B64" s="1" t="s">
        <v>70</v>
      </c>
      <c r="C64" s="1">
        <v>64661.4</v>
      </c>
      <c r="D64" s="4">
        <v>707.83</v>
      </c>
      <c r="E64" s="9"/>
      <c r="L64" s="17">
        <f t="shared" si="0"/>
        <v>65369.23</v>
      </c>
      <c r="M64" s="13">
        <v>0</v>
      </c>
      <c r="N64" s="1">
        <f t="shared" si="1"/>
        <v>65369.23</v>
      </c>
    </row>
    <row r="65" spans="1:14" x14ac:dyDescent="0.2">
      <c r="A65" s="8">
        <v>63</v>
      </c>
      <c r="B65" s="1" t="s">
        <v>79</v>
      </c>
      <c r="C65" s="1">
        <v>152.79000000003725</v>
      </c>
      <c r="D65" s="4">
        <v>68.22</v>
      </c>
      <c r="E65" s="9">
        <v>994660.88</v>
      </c>
      <c r="K65" s="1">
        <v>994600</v>
      </c>
      <c r="L65" s="17">
        <f t="shared" si="0"/>
        <v>160.13000000000466</v>
      </c>
      <c r="M65" s="13">
        <v>21691589.829999998</v>
      </c>
      <c r="N65" s="1">
        <f t="shared" si="1"/>
        <v>21691749.959999997</v>
      </c>
    </row>
    <row r="66" spans="1:14" x14ac:dyDescent="0.2">
      <c r="A66" s="8">
        <v>65</v>
      </c>
      <c r="B66" s="1" t="s">
        <v>78</v>
      </c>
      <c r="C66" s="1">
        <v>1473.5</v>
      </c>
      <c r="E66" s="9"/>
      <c r="L66" s="17">
        <f t="shared" si="0"/>
        <v>1473.5</v>
      </c>
      <c r="M66" s="14">
        <v>0</v>
      </c>
      <c r="N66" s="1">
        <f t="shared" si="1"/>
        <v>1473.5</v>
      </c>
    </row>
    <row r="67" spans="1:14" x14ac:dyDescent="0.2">
      <c r="A67" s="8">
        <v>66</v>
      </c>
      <c r="B67" s="1" t="s">
        <v>88</v>
      </c>
      <c r="C67" s="1">
        <v>93507.409999999974</v>
      </c>
      <c r="D67" s="1">
        <v>10398.209999999999</v>
      </c>
      <c r="E67" s="9">
        <v>82298.990000000005</v>
      </c>
      <c r="L67" s="17">
        <f t="shared" si="0"/>
        <v>21606.629999999961</v>
      </c>
      <c r="M67" s="14">
        <v>0</v>
      </c>
      <c r="N67" s="1">
        <f t="shared" si="1"/>
        <v>21606.629999999961</v>
      </c>
    </row>
    <row r="68" spans="1:14" x14ac:dyDescent="0.2">
      <c r="A68" s="8">
        <v>68</v>
      </c>
      <c r="B68" s="1" t="s">
        <v>85</v>
      </c>
      <c r="C68" s="1">
        <v>2271359.36</v>
      </c>
      <c r="E68" s="9">
        <v>20247</v>
      </c>
      <c r="L68" s="17">
        <f t="shared" si="0"/>
        <v>2251112.36</v>
      </c>
      <c r="M68" s="13">
        <v>0</v>
      </c>
      <c r="N68" s="1">
        <f t="shared" si="1"/>
        <v>2251112.36</v>
      </c>
    </row>
    <row r="69" spans="1:14" x14ac:dyDescent="0.2">
      <c r="A69" s="8">
        <v>71</v>
      </c>
      <c r="B69" s="1" t="s">
        <v>87</v>
      </c>
      <c r="C69" s="1">
        <v>1427.5200000000002</v>
      </c>
      <c r="D69" s="1">
        <v>3.02</v>
      </c>
      <c r="E69" s="9"/>
      <c r="L69" s="17">
        <f t="shared" si="0"/>
        <v>1430.5400000000002</v>
      </c>
      <c r="M69" s="13">
        <v>0</v>
      </c>
      <c r="N69" s="1">
        <f t="shared" si="1"/>
        <v>1430.5400000000002</v>
      </c>
    </row>
    <row r="70" spans="1:14" x14ac:dyDescent="0.2">
      <c r="A70" s="8">
        <v>72</v>
      </c>
      <c r="B70" s="1" t="s">
        <v>59</v>
      </c>
      <c r="C70" s="1">
        <v>3708.8000000000006</v>
      </c>
      <c r="D70" s="1">
        <v>3098.35</v>
      </c>
      <c r="E70" s="9"/>
      <c r="K70" s="1">
        <v>-3700</v>
      </c>
      <c r="L70" s="17">
        <f t="shared" si="0"/>
        <v>3107.1500000000005</v>
      </c>
      <c r="M70" s="14">
        <v>350586.33</v>
      </c>
      <c r="N70" s="1">
        <f>SUM(L70:M70)</f>
        <v>353693.48000000004</v>
      </c>
    </row>
    <row r="71" spans="1:14" x14ac:dyDescent="0.2">
      <c r="A71" s="8">
        <v>73</v>
      </c>
      <c r="B71" s="1" t="s">
        <v>60</v>
      </c>
      <c r="C71" s="1">
        <v>1414.3799999999974</v>
      </c>
      <c r="D71" s="1">
        <v>4964.59</v>
      </c>
      <c r="E71" s="10"/>
      <c r="K71" s="1">
        <v>-1395</v>
      </c>
      <c r="L71" s="17">
        <f t="shared" ref="L71:L83" si="2">SUM(C71+D71-E71+F71+G71+H71+I71+J71+K71)</f>
        <v>4983.9699999999975</v>
      </c>
      <c r="M71" s="13">
        <v>412240.64000000001</v>
      </c>
      <c r="N71" s="1">
        <f>SUM(L71:M71)</f>
        <v>417224.61</v>
      </c>
    </row>
    <row r="72" spans="1:14" x14ac:dyDescent="0.2">
      <c r="A72" s="8">
        <v>74</v>
      </c>
      <c r="B72" s="1" t="s">
        <v>61</v>
      </c>
      <c r="C72" s="1">
        <v>8429.58</v>
      </c>
      <c r="D72" s="1">
        <v>17.850000000000001</v>
      </c>
      <c r="E72" s="10"/>
      <c r="L72" s="17">
        <f t="shared" si="2"/>
        <v>8447.43</v>
      </c>
      <c r="M72" s="14"/>
      <c r="N72" s="1">
        <f t="shared" ref="N72:N83" si="3">SUM(L72:M72)</f>
        <v>8447.43</v>
      </c>
    </row>
    <row r="73" spans="1:14" x14ac:dyDescent="0.2">
      <c r="A73" s="8">
        <v>75</v>
      </c>
      <c r="B73" s="1" t="s">
        <v>95</v>
      </c>
      <c r="C73" s="1">
        <v>81500.95</v>
      </c>
      <c r="D73" s="1">
        <v>180</v>
      </c>
      <c r="E73" s="10">
        <v>127.95</v>
      </c>
      <c r="L73" s="17">
        <f t="shared" si="2"/>
        <v>81553</v>
      </c>
      <c r="M73" s="14"/>
      <c r="N73" s="1">
        <f t="shared" si="3"/>
        <v>81553</v>
      </c>
    </row>
    <row r="74" spans="1:14" x14ac:dyDescent="0.2">
      <c r="A74" s="8">
        <v>76</v>
      </c>
      <c r="B74" s="1" t="s">
        <v>101</v>
      </c>
      <c r="C74" s="1">
        <v>1800</v>
      </c>
      <c r="E74" s="10"/>
      <c r="L74" s="17">
        <f t="shared" si="2"/>
        <v>1800</v>
      </c>
      <c r="M74" s="14"/>
      <c r="N74" s="1">
        <f t="shared" si="3"/>
        <v>1800</v>
      </c>
    </row>
    <row r="75" spans="1:14" x14ac:dyDescent="0.2">
      <c r="A75" s="8">
        <v>79</v>
      </c>
      <c r="B75" s="1" t="s">
        <v>100</v>
      </c>
      <c r="C75" s="1">
        <v>81695.39</v>
      </c>
      <c r="D75" s="1">
        <v>17.3</v>
      </c>
      <c r="E75" s="10"/>
      <c r="L75" s="17">
        <f t="shared" si="2"/>
        <v>81712.69</v>
      </c>
      <c r="M75" s="14"/>
      <c r="N75" s="1">
        <f t="shared" si="3"/>
        <v>81712.69</v>
      </c>
    </row>
    <row r="76" spans="1:14" x14ac:dyDescent="0.2">
      <c r="A76" s="8">
        <v>91</v>
      </c>
      <c r="B76" s="1" t="s">
        <v>99</v>
      </c>
      <c r="C76" s="1">
        <v>41005.149999999994</v>
      </c>
      <c r="D76" s="1">
        <v>6.95</v>
      </c>
      <c r="E76" s="10"/>
      <c r="L76" s="17">
        <f t="shared" si="2"/>
        <v>41012.099999999991</v>
      </c>
      <c r="M76" s="14"/>
      <c r="N76" s="1">
        <f t="shared" si="3"/>
        <v>41012.099999999991</v>
      </c>
    </row>
    <row r="77" spans="1:14" x14ac:dyDescent="0.2">
      <c r="A77" s="8">
        <v>125</v>
      </c>
      <c r="B77" s="1" t="s">
        <v>93</v>
      </c>
      <c r="C77" s="1">
        <v>0</v>
      </c>
      <c r="E77" s="10"/>
      <c r="L77" s="17">
        <f t="shared" si="2"/>
        <v>0</v>
      </c>
      <c r="M77" s="14"/>
      <c r="N77" s="1">
        <f t="shared" si="3"/>
        <v>0</v>
      </c>
    </row>
    <row r="78" spans="1:14" x14ac:dyDescent="0.2">
      <c r="A78" s="8">
        <v>126</v>
      </c>
      <c r="B78" s="1" t="s">
        <v>94</v>
      </c>
      <c r="C78" s="1">
        <v>1289.4899999999998</v>
      </c>
      <c r="E78" s="10"/>
      <c r="L78" s="17">
        <f t="shared" si="2"/>
        <v>1289.4899999999998</v>
      </c>
      <c r="M78" s="14"/>
      <c r="N78" s="1">
        <f t="shared" si="3"/>
        <v>1289.4899999999998</v>
      </c>
    </row>
    <row r="79" spans="1:14" x14ac:dyDescent="0.2">
      <c r="A79" s="8">
        <v>127</v>
      </c>
      <c r="B79" s="1" t="s">
        <v>92</v>
      </c>
      <c r="C79" s="1">
        <v>1203.82</v>
      </c>
      <c r="E79" s="10"/>
      <c r="L79" s="17">
        <f t="shared" si="2"/>
        <v>1203.82</v>
      </c>
      <c r="M79" s="14"/>
      <c r="N79" s="1">
        <f t="shared" si="3"/>
        <v>1203.82</v>
      </c>
    </row>
    <row r="80" spans="1:14" x14ac:dyDescent="0.2">
      <c r="A80" s="8">
        <v>128</v>
      </c>
      <c r="B80" s="1" t="s">
        <v>91</v>
      </c>
      <c r="C80" s="1">
        <v>874.3599999999999</v>
      </c>
      <c r="E80" s="10"/>
      <c r="L80" s="17">
        <f t="shared" si="2"/>
        <v>874.3599999999999</v>
      </c>
      <c r="M80" s="14"/>
      <c r="N80" s="1">
        <f t="shared" si="3"/>
        <v>874.3599999999999</v>
      </c>
    </row>
    <row r="81" spans="1:14" x14ac:dyDescent="0.2">
      <c r="A81" s="8">
        <v>129</v>
      </c>
      <c r="B81" s="1" t="s">
        <v>90</v>
      </c>
      <c r="C81" s="1">
        <v>358.97999999999956</v>
      </c>
      <c r="E81" s="10"/>
      <c r="L81" s="17">
        <f t="shared" si="2"/>
        <v>358.97999999999956</v>
      </c>
      <c r="M81" s="14"/>
      <c r="N81" s="1">
        <f t="shared" si="3"/>
        <v>358.97999999999956</v>
      </c>
    </row>
    <row r="82" spans="1:14" x14ac:dyDescent="0.2">
      <c r="A82" s="8">
        <v>130</v>
      </c>
      <c r="B82" s="1" t="s">
        <v>89</v>
      </c>
      <c r="C82" s="1">
        <v>18.650000000000034</v>
      </c>
      <c r="E82" s="10"/>
      <c r="L82" s="17">
        <f t="shared" si="2"/>
        <v>18.650000000000034</v>
      </c>
      <c r="M82" s="14"/>
      <c r="N82" s="1">
        <f t="shared" si="3"/>
        <v>18.650000000000034</v>
      </c>
    </row>
    <row r="83" spans="1:14" x14ac:dyDescent="0.2">
      <c r="A83" s="11">
        <v>131</v>
      </c>
      <c r="B83" s="12" t="s">
        <v>96</v>
      </c>
      <c r="C83" s="12">
        <v>19293.39</v>
      </c>
      <c r="D83" s="1">
        <v>1461</v>
      </c>
      <c r="E83" s="10"/>
      <c r="L83" s="17">
        <f t="shared" si="2"/>
        <v>20754.39</v>
      </c>
      <c r="M83" s="14"/>
      <c r="N83" s="1">
        <f t="shared" si="3"/>
        <v>20754.39</v>
      </c>
    </row>
    <row r="84" spans="1:14" ht="13.5" thickBot="1" x14ac:dyDescent="0.25">
      <c r="A84" s="5" t="s">
        <v>62</v>
      </c>
      <c r="B84" s="6"/>
      <c r="C84" s="5">
        <f t="shared" ref="C84:N84" si="4">SUM(C7:C83)</f>
        <v>4291556.9300000044</v>
      </c>
      <c r="D84" s="7">
        <f>SUM(D7:D82)</f>
        <v>56653452.160000004</v>
      </c>
      <c r="E84" s="7">
        <f t="shared" si="4"/>
        <v>11270202.330000002</v>
      </c>
      <c r="F84" s="7">
        <f t="shared" si="4"/>
        <v>-26.68</v>
      </c>
      <c r="G84" s="7">
        <f t="shared" si="4"/>
        <v>0</v>
      </c>
      <c r="H84" s="7">
        <f t="shared" si="4"/>
        <v>0</v>
      </c>
      <c r="I84" s="7">
        <f t="shared" si="4"/>
        <v>0</v>
      </c>
      <c r="J84" s="7">
        <f t="shared" si="4"/>
        <v>0</v>
      </c>
      <c r="K84" s="7">
        <f t="shared" si="4"/>
        <v>-45825553.75</v>
      </c>
      <c r="L84" s="7">
        <f t="shared" si="4"/>
        <v>3850687.3300000029</v>
      </c>
      <c r="M84" s="7">
        <f>SUM(M7:M83)</f>
        <v>141266504.74999997</v>
      </c>
      <c r="N84" s="7">
        <f t="shared" si="4"/>
        <v>145117192.08000001</v>
      </c>
    </row>
    <row r="85" spans="1:14" ht="13.5" thickTop="1" x14ac:dyDescent="0.2"/>
    <row r="86" spans="1:14" x14ac:dyDescent="0.2">
      <c r="E86" s="1" t="s">
        <v>63</v>
      </c>
    </row>
  </sheetData>
  <mergeCells count="2">
    <mergeCell ref="A1:N1"/>
    <mergeCell ref="A2:N2"/>
  </mergeCells>
  <printOptions gridLines="1"/>
  <pageMargins left="0.25" right="0.25" top="0.75" bottom="0.5" header="0.3" footer="0.3"/>
  <pageSetup paperSize="5"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APRIL 2023</vt:lpstr>
      <vt:lpstr>Sheet2</vt:lpstr>
      <vt:lpstr>Sheet3</vt:lpstr>
      <vt:lpstr>'APRIL 2023'!Print_Area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Chambers</dc:creator>
  <cp:lastModifiedBy>Cheryl Chambers</cp:lastModifiedBy>
  <cp:lastPrinted>2024-02-26T23:21:45Z</cp:lastPrinted>
  <dcterms:created xsi:type="dcterms:W3CDTF">2012-12-07T20:03:37Z</dcterms:created>
  <dcterms:modified xsi:type="dcterms:W3CDTF">2024-02-26T23:30:20Z</dcterms:modified>
</cp:coreProperties>
</file>